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tabRatio="710" firstSheet="1" activeTab="12"/>
  </bookViews>
  <sheets>
    <sheet name="САДРЖАЈ" sheetId="1" r:id="rId1"/>
    <sheet name="Kadar.ode." sheetId="2" r:id="rId2"/>
    <sheet name="Kadar.zaj.med.del." sheetId="3" r:id="rId3"/>
    <sheet name="Kadar.nem." sheetId="4" r:id="rId4"/>
    <sheet name="Kadar.zbirno " sheetId="5" r:id="rId5"/>
    <sheet name="Kapaciteti i korišćenje" sheetId="6" r:id="rId6"/>
    <sheet name="Pratioci" sheetId="7" r:id="rId7"/>
    <sheet name="Dnevne.bolnice" sheetId="8" r:id="rId8"/>
    <sheet name="Pregledi" sheetId="9" r:id="rId9"/>
    <sheet name="Usluge" sheetId="10" r:id="rId10"/>
    <sheet name="Dijagnostika" sheetId="11" r:id="rId11"/>
    <sheet name="Lab." sheetId="12" r:id="rId12"/>
    <sheet name="Lekovi" sheetId="13" r:id="rId13"/>
    <sheet name="Sanitet.mat" sheetId="14" r:id="rId14"/>
  </sheets>
  <externalReferences>
    <externalReference r:id="rId17"/>
  </externalReferences>
  <definedNames>
    <definedName name="____W.O.R.K.B.O.O.K..C.O.N.T.E.N.T.S____">#REF!</definedName>
    <definedName name="_xlnm.Print_Area" localSheetId="3">'Kadar.nem.'!$A$1:$I$23</definedName>
    <definedName name="_xlnm.Print_Area" localSheetId="8">'Pregledi'!$A$1:$H$17</definedName>
    <definedName name="_xlnm.Print_Area" localSheetId="13">'Sanitet.mat'!$A$1:$G$13</definedName>
    <definedName name="_xlnm.Print_Titles" localSheetId="2">'Kadar.zaj.med.del.'!$A:$A</definedName>
    <definedName name="_xlnm.Print_Titles" localSheetId="12">'Lekovi'!$5:$6</definedName>
    <definedName name="_xlnm.Print_Titles" localSheetId="9">'Usluge'!$A:$F,'Usluge'!$8:$11</definedName>
  </definedNames>
  <calcPr fullCalcOnLoad="1"/>
</workbook>
</file>

<file path=xl/sharedStrings.xml><?xml version="1.0" encoding="utf-8"?>
<sst xmlns="http://schemas.openxmlformats.org/spreadsheetml/2006/main" count="1289" uniqueCount="760">
  <si>
    <t xml:space="preserve">proteini у серуму-спектрофотометрија </t>
  </si>
  <si>
    <t>L005439</t>
  </si>
  <si>
    <t>D-Dimer-у плазми, семиквантитативно</t>
  </si>
  <si>
    <t>L014431</t>
  </si>
  <si>
    <t>Alkalna fosfataza АЛП у серуму-спектрофотометрија</t>
  </si>
  <si>
    <t>L001255</t>
  </si>
  <si>
    <t>ALT-аланин аминотрнсераза у серуму-спектрофотометрија</t>
  </si>
  <si>
    <t>L001057</t>
  </si>
  <si>
    <t>AST-аспартат аминотрансфераза у серуму-спектрофотометрија</t>
  </si>
  <si>
    <t>L001651</t>
  </si>
  <si>
    <t>Bilirubini у серуму-спектрофотометрија</t>
  </si>
  <si>
    <t>L001917</t>
  </si>
  <si>
    <t>Holesterol  у серуму-спектрофотометрија</t>
  </si>
  <si>
    <t>L002816</t>
  </si>
  <si>
    <t>Ureа у серуму-спектрофотометрија</t>
  </si>
  <si>
    <t>L006254</t>
  </si>
  <si>
    <t>Глукоза у серуму, -спектрофотометрија</t>
  </si>
  <si>
    <t>L002618</t>
  </si>
  <si>
    <t>БИОХЕМИЈСКЕ АНАЛИЗЕ УКУПНО</t>
  </si>
  <si>
    <r>
      <t>Крвна слика (</t>
    </r>
    <r>
      <rPr>
        <sz val="10"/>
        <rFont val="Times New Roman"/>
        <family val="1"/>
      </rPr>
      <t>Er, Hb,Hct,MCV,MCH,MCHC,Le,Tr,LeF, PDW,MPV)</t>
    </r>
  </si>
  <si>
    <t>L014092</t>
  </si>
  <si>
    <t>C-реактивни протеин ЦРП у крви</t>
  </si>
  <si>
    <t>L000265</t>
  </si>
  <si>
    <t>Фибриноген у плазми -спектрофотометријски</t>
  </si>
  <si>
    <t>L014738</t>
  </si>
  <si>
    <t>Protrombinsko vreme</t>
  </si>
  <si>
    <t>L015057</t>
  </si>
  <si>
    <t xml:space="preserve">Odreђ. brzine sedimentac.eritrocita </t>
  </si>
  <si>
    <t>L014209</t>
  </si>
  <si>
    <t>Vreme koagulacije (Lee White) у плазми</t>
  </si>
  <si>
    <t>L015263</t>
  </si>
  <si>
    <t>Vreme krvavqeњa (Duke)</t>
  </si>
  <si>
    <t>L015271</t>
  </si>
  <si>
    <t>Eozionofilni у крви</t>
  </si>
  <si>
    <t>L013995</t>
  </si>
  <si>
    <t>Пријем, контрола квалитета узорака и припрема узорака за лаб.испитивање</t>
  </si>
  <si>
    <t>L000042</t>
  </si>
  <si>
    <t>Узорковање крви других биолошких материјала у лабораторији</t>
  </si>
  <si>
    <t>L000034</t>
  </si>
  <si>
    <t>Узорковање крви ( венепункција)</t>
  </si>
  <si>
    <t>L000026</t>
  </si>
  <si>
    <t>Узорковање крви ( микроузимање)</t>
  </si>
  <si>
    <t>L000018</t>
  </si>
  <si>
    <t>ХЕМАТОЛОШКЕ АНАЛИЗЕ УКУПНО</t>
  </si>
  <si>
    <t>ООООО1</t>
  </si>
  <si>
    <t>ООООО2</t>
  </si>
  <si>
    <t>ООООО8</t>
  </si>
  <si>
    <t>Конзилијум од 5 лекара</t>
  </si>
  <si>
    <t>Интерно</t>
  </si>
  <si>
    <t>дијагностичке</t>
  </si>
  <si>
    <t>терапијске</t>
  </si>
  <si>
    <t>Пулмологија-деца</t>
  </si>
  <si>
    <t>Пулмологија- одрaсли</t>
  </si>
  <si>
    <t>Рбр</t>
  </si>
  <si>
    <t>Пулмологија одрасли</t>
  </si>
  <si>
    <t>Пулмологија деца</t>
  </si>
  <si>
    <t>Пулмологија укупно</t>
  </si>
  <si>
    <t>Рани рехабилитацони третман у реуматологији</t>
  </si>
  <si>
    <t>Специјална болница Сокобања-Сокобања</t>
  </si>
  <si>
    <t>БРОЈ</t>
  </si>
  <si>
    <t>ВРСТА</t>
  </si>
  <si>
    <t>УКУПНО</t>
  </si>
  <si>
    <t>У К У П Н О</t>
  </si>
  <si>
    <t>инт.нега</t>
  </si>
  <si>
    <t>полу инт.</t>
  </si>
  <si>
    <t>Р.бр.</t>
  </si>
  <si>
    <t>БРОЈ ПРЕГЛЕДАНИХ УЗОРАКА</t>
  </si>
  <si>
    <t>станд. н.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</si>
  <si>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</si>
  <si>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</si>
  <si>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</si>
  <si>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</si>
  <si>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</si>
  <si>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Количина</t>
  </si>
  <si>
    <t>Цена по паковању</t>
  </si>
  <si>
    <t xml:space="preserve">Укупна вредност </t>
  </si>
  <si>
    <t>ГРУПА САНИТЕТСКОГ МАТЕРИЈАЛА</t>
  </si>
  <si>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</si>
  <si>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</si>
  <si>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</si>
  <si>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СТАЦИОНАРНЕ ЗДРАВСТВЕНЕ УСТАНОВЕ</t>
  </si>
  <si>
    <t>Инт.ниво 2</t>
  </si>
  <si>
    <t>Инт. ниво 3</t>
  </si>
  <si>
    <t>Стандардна нега</t>
  </si>
  <si>
    <t>Доктори медицине</t>
  </si>
  <si>
    <t>медицинске сестре-техничари</t>
  </si>
  <si>
    <t>здравствени сарадници</t>
  </si>
  <si>
    <t>разлика</t>
  </si>
  <si>
    <t>Број постеља на који се примењује норматив</t>
  </si>
  <si>
    <t>Основна радиолошка дијагностика</t>
  </si>
  <si>
    <t>ЦТ</t>
  </si>
  <si>
    <t>МР</t>
  </si>
  <si>
    <t>Клиничко - биохемијска и хематолошка дијагностика</t>
  </si>
  <si>
    <t>Микробиолошка дијагностика</t>
  </si>
  <si>
    <t>Патологија, патохистологија и цитологија</t>
  </si>
  <si>
    <t>Анестезиологија са реанимацијом</t>
  </si>
  <si>
    <t>Трансфузиологија</t>
  </si>
  <si>
    <t>Нуклеарна медицина</t>
  </si>
  <si>
    <t>Физикална медицина и рехабилитација</t>
  </si>
  <si>
    <t>Фармацеутска здравствена делатност (болничка апотека)</t>
  </si>
  <si>
    <t>Социјална медицина, информатика и статистика</t>
  </si>
  <si>
    <t>Послови припреме дијета за пацијенте и контрола намирница</t>
  </si>
  <si>
    <t>Назив организационе једицине</t>
  </si>
  <si>
    <t>Административни</t>
  </si>
  <si>
    <t>Возачи санитетског превоза</t>
  </si>
  <si>
    <t>Норматив</t>
  </si>
  <si>
    <t>Технички</t>
  </si>
  <si>
    <t>НАЗИВ</t>
  </si>
  <si>
    <t>ШИФРА</t>
  </si>
  <si>
    <t>ДИЈАЛИЗА</t>
  </si>
  <si>
    <t>Шифра</t>
  </si>
  <si>
    <t>Организациона јединица</t>
  </si>
  <si>
    <t>Делатност - служба  (у складу са Статутом)</t>
  </si>
  <si>
    <t>Постељни фонд (у складу са Уредбом)</t>
  </si>
  <si>
    <t>Увећано за примар</t>
  </si>
  <si>
    <t>ДОКТОРИ МЕДИЦИНЕ</t>
  </si>
  <si>
    <t>ФАРМАЦЕУТИ</t>
  </si>
  <si>
    <t>МЕДИЦИНСКЕ СЕСТРЕ/ТЕХНИЧАРИ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</si>
  <si>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</si>
  <si>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</si>
  <si>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</si>
  <si>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Разлика</t>
  </si>
  <si>
    <t>САДРЖАЈ</t>
  </si>
  <si>
    <t>A</t>
  </si>
  <si>
    <t>B</t>
  </si>
  <si>
    <t>C</t>
  </si>
  <si>
    <t>D</t>
  </si>
  <si>
    <t>G</t>
  </si>
  <si>
    <t>H</t>
  </si>
  <si>
    <t>J</t>
  </si>
  <si>
    <t>L</t>
  </si>
  <si>
    <t>M</t>
  </si>
  <si>
    <t>N</t>
  </si>
  <si>
    <t>P</t>
  </si>
  <si>
    <t>R</t>
  </si>
  <si>
    <t>S</t>
  </si>
  <si>
    <t>V</t>
  </si>
  <si>
    <t>ЦИТОСТАТИЦИ СА Б ЛИСТЕ</t>
  </si>
  <si>
    <t>ЦИТОСТАТИЦИ СА Ц ЛИСТЕ</t>
  </si>
  <si>
    <t>ЛЕКОВИ ЗА ХЕМОФИЛИЈУ</t>
  </si>
  <si>
    <t>ЛЕКОВИ У ЗУ</t>
  </si>
  <si>
    <t>BD0304</t>
  </si>
  <si>
    <t>АНТИИНФЕКТИВНИ ЛЕКОВИ ЗА СИСТЕМСКУ ПРИМЕНУ</t>
  </si>
  <si>
    <t>АНТИНЕОПЛАСТИЦИ И ИМУНОМОДУЛАТОРИ</t>
  </si>
  <si>
    <t>ОСТАЛО</t>
  </si>
  <si>
    <t>ХОРМОНИ ЗА СИСТЕМСКУ ПРИМЕНУ, ИСКЉУЧУЈУЋИ ПОЛНЕ ХОРМОНЕ И ИНСУЛИН</t>
  </si>
  <si>
    <t>АНТИПАРАЗИТНИ ПРОИЗВОДИ, ИНСЕКТИЦИДИ И СРЕДСТВА ЗА ЗАШТИТУ ОД ИНСЕКАТА</t>
  </si>
  <si>
    <t>Укупно</t>
  </si>
  <si>
    <t>8.</t>
  </si>
  <si>
    <t>8.1.</t>
  </si>
  <si>
    <t>8.2.</t>
  </si>
  <si>
    <t>8.3.</t>
  </si>
  <si>
    <t>8.4.</t>
  </si>
  <si>
    <t>8.5.</t>
  </si>
  <si>
    <t>ДИЈАГНОСТИЧКИ МАТЕРИЈАЛ (УКУПНО)</t>
  </si>
  <si>
    <t>ТЕРАПИЈСКИ МАТЕРИЈАЛ (УКУПНО)</t>
  </si>
  <si>
    <t>ЛАБОРАТОРИЈСКИ  МАТЕРИЈАЛ-РЕАГЕНСИ (УКУПНО)</t>
  </si>
  <si>
    <t>САНИТЕТСКИ И МЕДИЦИНСКИ МАТЕРИЈАЛ - ОПШТИ (УКУПНО)</t>
  </si>
  <si>
    <t>ОСТАЛИ САНИТЕТСКИ И МЕДИЦИНСКИ ПОТРОШНИ МАТЕРИЈАЛ (УКУПНО)</t>
  </si>
  <si>
    <t>САНИТЕТСКИ И МЕДИЦИНСКИ ПОТРОШНИ МАТЕРИЈАЛ (ЗБИР)</t>
  </si>
  <si>
    <t>ЛЕКОВИ КОЈИ ДЕЛУЈУ НА НЕРВНИ СИСТЕМ</t>
  </si>
  <si>
    <t>ЛЕКОВИ  ЗА ЛЕЧЕЊЕ БОЛЕСТИ  ДИГЕСТИВНОГ СИСТЕМА И  МЕТАБОЛИЗМА</t>
  </si>
  <si>
    <t>ЛЕКОВИ ЗА ЛЕЧЕЊЕ ГЕНИТОУРИНАРНОГ СИСТЕМА И ПОЛНИ ХОРМОНИ</t>
  </si>
  <si>
    <t>ЛЕКОВИ КОЈИ ДЕЛУЈУ НА КАРДИОВАСКУЛАРНИ СИСТЕМ</t>
  </si>
  <si>
    <t>ЛЕКОВИ ЗА ЛЕЧЕЊЕ БОЛЕСТИ КОЖЕ И ПОТКОЖНОГ ТКИВА (ДЕРМАТИЦИ)</t>
  </si>
  <si>
    <t>ЛЕКОВИ ЗА БОЛЕСТИ МИШИЋНО-КОСТНОГ СИСТЕМА</t>
  </si>
  <si>
    <t>ЛЕКОВИ ЗА ЛЕЧЕЊЕ БОЛЕСТИ РЕСПИРАТОРНОГ СИСТЕМА</t>
  </si>
  <si>
    <t>ЛЕКОВИ КОЈИ ДЕЛУЈУ НА ОКО И УХО</t>
  </si>
  <si>
    <t>стандардна нега</t>
  </si>
  <si>
    <t xml:space="preserve">Број лекара према нормативу </t>
  </si>
  <si>
    <t>Разлика - број лекара</t>
  </si>
  <si>
    <t>Број сестара према нормативу</t>
  </si>
  <si>
    <t>Разлика - број медицинских сестара</t>
  </si>
  <si>
    <t>Број здравствених сарадника према нормативу</t>
  </si>
  <si>
    <t>Разлика - број здравствених сарадника</t>
  </si>
  <si>
    <t>Инт. ниво3</t>
  </si>
  <si>
    <t xml:space="preserve"> амбуланте, кабинети, сале</t>
  </si>
  <si>
    <t>Увечано за примар</t>
  </si>
  <si>
    <t>Број постеља/места</t>
  </si>
  <si>
    <t>доктори медицине</t>
  </si>
  <si>
    <t>здр. сарадници</t>
  </si>
  <si>
    <t>норматив</t>
  </si>
  <si>
    <t>Дијализе</t>
  </si>
  <si>
    <t>Број доктора медицине</t>
  </si>
  <si>
    <t>Број здравствених сарадника</t>
  </si>
  <si>
    <t>мед.техничари</t>
  </si>
  <si>
    <t>Клиничка фармакологија</t>
  </si>
  <si>
    <t>Напомена: попуњавају се подаци само за делатности које постоје у здравственој установи</t>
  </si>
  <si>
    <t>краткотрајна хоспитализација</t>
  </si>
  <si>
    <t>дуготрајна хоспитализација</t>
  </si>
  <si>
    <t>55076-00</t>
  </si>
  <si>
    <t>Број апарата, број операционих сала</t>
  </si>
  <si>
    <t>Шифра орг.јед.</t>
  </si>
  <si>
    <t>Број постеља</t>
  </si>
  <si>
    <t>01.01.2016-31.12.2016</t>
  </si>
  <si>
    <t>Назив здравствене установе</t>
  </si>
  <si>
    <t>Матични број здравствене установе</t>
  </si>
  <si>
    <t>Табела</t>
  </si>
  <si>
    <t>Датум</t>
  </si>
  <si>
    <t>од тога на специјализацији</t>
  </si>
  <si>
    <t>од тога специјалисти</t>
  </si>
  <si>
    <t>Укупан број медицинских сестара</t>
  </si>
  <si>
    <t>Укупно норматив за сестре</t>
  </si>
  <si>
    <t>Број запослених на неодређено време који се финансирају из других средстава</t>
  </si>
  <si>
    <t>Број запослених на неодређено време који се финансирају из средстава обавезног здравственог осигурања</t>
  </si>
  <si>
    <t>Укупан број доктора медицине</t>
  </si>
  <si>
    <t>Укупно норматив за докторе медицине</t>
  </si>
  <si>
    <t>Број фармацеута</t>
  </si>
  <si>
    <t>Број мед. сестара</t>
  </si>
  <si>
    <t>Број здр. сарадника</t>
  </si>
  <si>
    <t>Административни радници</t>
  </si>
  <si>
    <t>Технички радници</t>
  </si>
  <si>
    <t>Укупан кадар у здравственој установи</t>
  </si>
  <si>
    <t>Укупно запослених на неодређено време</t>
  </si>
  <si>
    <t>Болничке постеље</t>
  </si>
  <si>
    <t>Број хоспитализованих лица</t>
  </si>
  <si>
    <t>Просечна дужина лечења (дани)</t>
  </si>
  <si>
    <t>Просечна заузетост постеља (%)</t>
  </si>
  <si>
    <t>Број дана хоспитализације</t>
  </si>
  <si>
    <t>Капацитети и коришћење болничких постеља</t>
  </si>
  <si>
    <t>Пратиоци лечених лица</t>
  </si>
  <si>
    <t>Број лечених лица</t>
  </si>
  <si>
    <t>Број дана лечења</t>
  </si>
  <si>
    <t>Број дана боравка</t>
  </si>
  <si>
    <t>Неонатологија</t>
  </si>
  <si>
    <t>Организациона једицина</t>
  </si>
  <si>
    <t>Операције</t>
  </si>
  <si>
    <t>Специјалистички прегледи</t>
  </si>
  <si>
    <t>Назив</t>
  </si>
  <si>
    <t>Амбулантни</t>
  </si>
  <si>
    <t>Стационарни</t>
  </si>
  <si>
    <t>Дијагностичке процедуре са снимањем</t>
  </si>
  <si>
    <t>Крв и компоненте крви</t>
  </si>
  <si>
    <t>Лекови</t>
  </si>
  <si>
    <t>ЛЕКОВИ ЗА ЛЕЧЕЊЕ БОЛЕСТИ КРВИ И КРВОТВОРНИХ ОРГАНА</t>
  </si>
  <si>
    <t>Имплантати</t>
  </si>
  <si>
    <t>Санитетски и медицински потрошни материјал</t>
  </si>
  <si>
    <t>Листе чекања</t>
  </si>
  <si>
    <t>Услуге социјалне медицине, епидемиологије и информатике</t>
  </si>
  <si>
    <t>Капацитети и коришћење дневних болница</t>
  </si>
  <si>
    <t>Здравствене услуге</t>
  </si>
  <si>
    <t>Лабораторијска дијагностика</t>
  </si>
  <si>
    <t>Извршено у 2016                       ( пројектовано до краја год.)</t>
  </si>
  <si>
    <t>фармацеути</t>
  </si>
  <si>
    <t>Заједничке медицинске делатности</t>
  </si>
  <si>
    <t>ЗА 2016. ГОДИНУ</t>
  </si>
  <si>
    <t>Здравствени радници и сарадници на одељењима</t>
  </si>
  <si>
    <t>Здравствени радници и сарадници у дневној болници и дијализи</t>
  </si>
  <si>
    <t>Здравствени радници и сарадници у заједничким медицинским делатностима</t>
  </si>
  <si>
    <t>Немедицински радници</t>
  </si>
  <si>
    <t>Унети назив здравствене установе</t>
  </si>
  <si>
    <t>Унети матични број здравствене установе</t>
  </si>
  <si>
    <t>Број исписаних болесника 2016.</t>
  </si>
  <si>
    <t>Број бо  дана 2016.</t>
  </si>
  <si>
    <t>Просечна дневна заузетост постеља у 2016. (%)</t>
  </si>
  <si>
    <t>основни норматив</t>
  </si>
  <si>
    <t>Укупан норматив</t>
  </si>
  <si>
    <t>Број пратилаца</t>
  </si>
  <si>
    <t>Број запослених на одређено време због замене одсутних запослених</t>
  </si>
  <si>
    <t>Број запослених на одређено време због повећаног обима посла</t>
  </si>
  <si>
    <t xml:space="preserve"> </t>
  </si>
  <si>
    <t>болница</t>
  </si>
  <si>
    <t>Број пацијената</t>
  </si>
  <si>
    <t>Извршено у 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 пројектовано до краја год.)</t>
  </si>
  <si>
    <t>31.12.2016.</t>
  </si>
  <si>
    <t>УКУПНО ДИЈАГНОСТИЧКЕ УСЛУГЕ</t>
  </si>
  <si>
    <t>УКУПНО ТЕРАПИЈСКЕ УСЛУГЕ</t>
  </si>
  <si>
    <t>УКУПНО ДИЈАГНОСТИЧКЕ +ТЕРАПИЈСКЕ УСЛУГЕ</t>
  </si>
  <si>
    <t>Извршено у 2016 (пројекција до краја године)</t>
  </si>
  <si>
    <t>План за 2017.</t>
  </si>
  <si>
    <t>Ход по равном</t>
  </si>
  <si>
    <t>терапеутска масажа</t>
  </si>
  <si>
    <t>96162-00</t>
  </si>
  <si>
    <t>Рана рехабилитација у респираторној јединици</t>
  </si>
  <si>
    <t>Рани рехабилитациони третман у коронарној и посткоронарној јединици код пацијената са акутним инфарктом миокарда</t>
  </si>
  <si>
    <t>општи физикални третман</t>
  </si>
  <si>
    <t>92001-00</t>
  </si>
  <si>
    <t>интрапулмонална вибромасажа</t>
  </si>
  <si>
    <t>кинези тејпинг</t>
  </si>
  <si>
    <t>нилонов степеник</t>
  </si>
  <si>
    <t>биофид бек</t>
  </si>
  <si>
    <t>96152-00</t>
  </si>
  <si>
    <t>Мерење издржљивости или замора дисајних мишића (6 минутни тест)</t>
  </si>
  <si>
    <t>11503-02</t>
  </si>
  <si>
    <t>вибромасажа</t>
  </si>
  <si>
    <t>дренажа респираторног система без инцизије</t>
  </si>
  <si>
    <t>96157-00</t>
  </si>
  <si>
    <t>Вежбе релаксације</t>
  </si>
  <si>
    <t>Вежбе опште кондиције-терапија целог тела вежбањем</t>
  </si>
  <si>
    <t>96129-00</t>
  </si>
  <si>
    <t>Примена лека за респираторни систем помоћу небулизатора</t>
  </si>
  <si>
    <t>92043-00</t>
  </si>
  <si>
    <t>Удружене здравствене процедуре  радна терапија- индивидуална</t>
  </si>
  <si>
    <t>95550-02</t>
  </si>
  <si>
    <t>Вежбе на справама или ергобициклу</t>
  </si>
  <si>
    <t xml:space="preserve">Пасивне сегментне вежбе </t>
  </si>
  <si>
    <t>Активне сегментне вежбе са отпором</t>
  </si>
  <si>
    <t>Вежбе дисања  у лечењу респираторног система</t>
  </si>
  <si>
    <t>96138-00</t>
  </si>
  <si>
    <t>Корективне вежбе пред огледалом</t>
  </si>
  <si>
    <t xml:space="preserve">Активне вежбе са помагалима </t>
  </si>
  <si>
    <t>Вежбе хода у разбоју</t>
  </si>
  <si>
    <t>Вежбе за корекцију хода и баланса -увежбавање вештина у активностима повезаним са премештањем</t>
  </si>
  <si>
    <t>96131-00</t>
  </si>
  <si>
    <t>Постуралне вежбе-увежбавање вештина у активностима повезаним са положајем тела/мобилношћу/ покретом</t>
  </si>
  <si>
    <t>96130-00</t>
  </si>
  <si>
    <t>Терапија хладноћом -крио</t>
  </si>
  <si>
    <t>22065-00</t>
  </si>
  <si>
    <t>Апликација парафина по сегменту</t>
  </si>
  <si>
    <t xml:space="preserve">СО2 купке </t>
  </si>
  <si>
    <t>Хидрокинези терапија</t>
  </si>
  <si>
    <t>Ласер по акупунктурним тачкама</t>
  </si>
  <si>
    <t xml:space="preserve">Електромагнетно поље </t>
  </si>
  <si>
    <t>Терапијски ултразвук</t>
  </si>
  <si>
    <t>96154-00</t>
  </si>
  <si>
    <t>Дијадинамичне струје</t>
  </si>
  <si>
    <t>Интерферентне струје</t>
  </si>
  <si>
    <t>ФИЗИКАЛНА МЕДИЦИНА И РЕХАБИЛИТАЦИЈА ЗА ПАЦИЈЕНТЕ НА БОЛНИЧКОМ ЛЕЧЕЊУ</t>
  </si>
  <si>
    <t>Поступак одржавања трахеостоме</t>
  </si>
  <si>
    <t>90179-06</t>
  </si>
  <si>
    <t>Фибероптички преглед фарингса</t>
  </si>
  <si>
    <t>41764-02</t>
  </si>
  <si>
    <t>Терапијска торакоцентеза</t>
  </si>
  <si>
    <t>38803-00</t>
  </si>
  <si>
    <t>Инцизија плеуре</t>
  </si>
  <si>
    <t>38415-00</t>
  </si>
  <si>
    <t>30406-00</t>
  </si>
  <si>
    <t>Замена каниле за трахеостомију</t>
  </si>
  <si>
    <t>92046-00</t>
  </si>
  <si>
    <t>Ендотрахеална интубација, фибероптичка бронхоскопија</t>
  </si>
  <si>
    <t>92035-002</t>
  </si>
  <si>
    <t>Обрада коже и поткожног ткива са  ексцизијом</t>
  </si>
  <si>
    <t>90665-00</t>
  </si>
  <si>
    <t>Обрада коже и поткожног ткива без ексцизије</t>
  </si>
  <si>
    <t>90686-01</t>
  </si>
  <si>
    <t>Превијање ране, промена завоја и скидање конца</t>
  </si>
  <si>
    <t>30055-00</t>
  </si>
  <si>
    <t>Пласирање дрена кроз  међуребарни простор</t>
  </si>
  <si>
    <t>38806-00</t>
  </si>
  <si>
    <t>Плеуродеза</t>
  </si>
  <si>
    <t>38424-02</t>
  </si>
  <si>
    <t>Апликација лека у нос</t>
  </si>
  <si>
    <t>81887-02</t>
  </si>
  <si>
    <t>Инфилтрација локалног анестетика АСА 10 односи се на бронхоскопију</t>
  </si>
  <si>
    <t>92513-10</t>
  </si>
  <si>
    <t xml:space="preserve">Седација </t>
  </si>
  <si>
    <t>92515-10</t>
  </si>
  <si>
    <t>Интравенско давање фармаколошког средства , друго и некласификовано фармаколошко средство ( интравенске инј.дициноне, дормикум, фентанил, тродон, допамин , нирмин, ласих,аминофилин)</t>
  </si>
  <si>
    <t>96199-09</t>
  </si>
  <si>
    <t>Интракавитарно  давање фармаколошког средства , електролит интраплеурално испирање са  NaCl -плеура</t>
  </si>
  <si>
    <t>96201-08</t>
  </si>
  <si>
    <t>Интракавитарно  давање фармаколошког средства , антиинфективно средство, интраплеурална  инст.антиб.-плеура</t>
  </si>
  <si>
    <t>96201-02</t>
  </si>
  <si>
    <t>Интракавитарно  давање фармаколошког средства , антинеопластично средство -плеуродеза блеомицин</t>
  </si>
  <si>
    <t>96201-00</t>
  </si>
  <si>
    <t>Неки други начин давања фармаколоског средства, друго и некласификовано фармалоколоско средство -адреналин на бронхоскопији</t>
  </si>
  <si>
    <t>96205-09</t>
  </si>
  <si>
    <t xml:space="preserve"> ТЕРАПИЈСКЕ</t>
  </si>
  <si>
    <t>Флуроскопија</t>
  </si>
  <si>
    <t>60503-00</t>
  </si>
  <si>
    <t>Бронхоскопија са ексцизијом лезија</t>
  </si>
  <si>
    <t>41892-01</t>
  </si>
  <si>
    <t>Фибероптичка бронхоскопија  експлоративна</t>
  </si>
  <si>
    <t>41898-00</t>
  </si>
  <si>
    <t>Фибероптичка бронхоскопија  са биопсијом</t>
  </si>
  <si>
    <t>41898-01</t>
  </si>
  <si>
    <t>Перкутана слепа биопсија плеуре и плућа</t>
  </si>
  <si>
    <t>30090-00</t>
  </si>
  <si>
    <t>Дијагностичка торакоцентеза</t>
  </si>
  <si>
    <t>38800-00</t>
  </si>
  <si>
    <t xml:space="preserve">Перкутна биопсија плућа иглом </t>
  </si>
  <si>
    <t>38812-00</t>
  </si>
  <si>
    <t>Интраплеурална блокада за плеуродезу</t>
  </si>
  <si>
    <t>18228-00</t>
  </si>
  <si>
    <t>Бронхоскопија кроз артефицијалну стому-кроз трахеостому</t>
  </si>
  <si>
    <t>41889-01</t>
  </si>
  <si>
    <t>Трахеоскопија кроз артефицијалну стому-кроз трахеостому</t>
  </si>
  <si>
    <t>41764-04</t>
  </si>
  <si>
    <t>Фибероптичка ларингоскопија</t>
  </si>
  <si>
    <t>41764-03</t>
  </si>
  <si>
    <t>Посматрање ефективног рада срца или крвног протока, некласификовано на другом месту</t>
  </si>
  <si>
    <t>92056-00</t>
  </si>
  <si>
    <t>Оксиметрија</t>
  </si>
  <si>
    <t>81849-01</t>
  </si>
  <si>
    <t xml:space="preserve"> ДИЈАГНОСТИЧКЕ</t>
  </si>
  <si>
    <t>5.БРОНХОСКОПИЈА И ИНВАЗИВНА ПЛУЋНА ДИЈАГНОСТИКА</t>
  </si>
  <si>
    <t>Остале терапије обогаћене кисеоником</t>
  </si>
  <si>
    <t>92044-00</t>
  </si>
  <si>
    <t>Неки други начин давања фармаколошког средства, стероид -инхалација дексазоном</t>
  </si>
  <si>
    <t>96205-03</t>
  </si>
  <si>
    <t>Педијатрија-први преглед</t>
  </si>
  <si>
    <t>Педијатрија-контрола</t>
  </si>
  <si>
    <t>Пулмологија-први преглед</t>
  </si>
  <si>
    <t>Интерна медицина-први преглед</t>
  </si>
  <si>
    <t>Пулмологија-контрола</t>
  </si>
  <si>
    <t>Интерна медицина-контрола</t>
  </si>
  <si>
    <t>ЛЕКОВИ ВАН ЛИСТЕ ЛЕКОВА -МЕДИЦИНСКИ КИСЕОНИК</t>
  </si>
  <si>
    <t xml:space="preserve">Неки други начин давања фармаколошког средства, друго и некласификовано фармаколошко средство -зоркаптил, нитроспреј </t>
  </si>
  <si>
    <t>Орално давање фармаколошког средства , друго и неклсификовано фармаколошко средство  -давање свих преосталих лекова</t>
  </si>
  <si>
    <t>96203-09</t>
  </si>
  <si>
    <t>Орално давање фармаколошког средства , стероид- узимање пронизона и дексазона перос</t>
  </si>
  <si>
    <t>96203-03</t>
  </si>
  <si>
    <t>Орално давање фармаколошког средства ,антиинфективно средство- антибиотици</t>
  </si>
  <si>
    <t>96203-02</t>
  </si>
  <si>
    <t>Интравенско давање фармаколошког средства , електролит (NaCl, KCL, рингер, бикарбонати, волувен) )</t>
  </si>
  <si>
    <t>96199-08</t>
  </si>
  <si>
    <t>Интравенско давање фармаколошког средства , хранњива супстанца ( инфузија , глукоза, албумини, витамини Б и Ц)</t>
  </si>
  <si>
    <t>96199-07</t>
  </si>
  <si>
    <t>Интравенско давање фармаколошког средства стероид давање лемод сол + дексазон  интравенски)</t>
  </si>
  <si>
    <t>96199-03</t>
  </si>
  <si>
    <t>Интравенско давање фармаколошког средства , антиинфективно средство (давање антибиотика интравенски)</t>
  </si>
  <si>
    <t>96199-02</t>
  </si>
  <si>
    <t>терапијске услуге</t>
  </si>
  <si>
    <t>4.2. ТЕРАПИЈСКЕ УСЛУГЕ</t>
  </si>
  <si>
    <r>
      <t xml:space="preserve">Тест  кожне  осетљивости са </t>
    </r>
    <r>
      <rPr>
        <sz val="10"/>
        <rFont val="Tahoma"/>
        <family val="0"/>
      </rPr>
      <t>≤</t>
    </r>
    <r>
      <rPr>
        <sz val="10"/>
        <rFont val="Times New Roman"/>
        <family val="1"/>
      </rPr>
      <t xml:space="preserve"> 20 алергена</t>
    </r>
  </si>
  <si>
    <t>12000-00</t>
  </si>
  <si>
    <t>Ацидобазни статус (pH, PO2, pCO2) у крви</t>
  </si>
  <si>
    <t>L000075</t>
  </si>
  <si>
    <t xml:space="preserve">Сатурација кисеоника у крви </t>
  </si>
  <si>
    <t>L000695</t>
  </si>
  <si>
    <t>Meрење базног екцеса у крви јон селективне методе, електродом на аутомту</t>
  </si>
  <si>
    <t>L000174</t>
  </si>
  <si>
    <t>Интраартеријска канилацију за гасну анализу крви</t>
  </si>
  <si>
    <t>13842-00</t>
  </si>
  <si>
    <t>стандардни бикарбонати у крвi</t>
  </si>
  <si>
    <t>L000778</t>
  </si>
  <si>
    <t>Парцијални притисак кисеоника у крви</t>
  </si>
  <si>
    <t>L000737</t>
  </si>
  <si>
    <t>pH крви</t>
  </si>
  <si>
    <t>L000711</t>
  </si>
  <si>
    <t>Парцијални притисак угњен диоксида у крви</t>
  </si>
  <si>
    <t>L000703</t>
  </si>
  <si>
    <t>Вађење крви у дијагностичке сврхе  - уз гасне анализе и остало</t>
  </si>
  <si>
    <t>13839-00</t>
  </si>
  <si>
    <t>Континуирано мерење односа између протока и волумена током издисаја или удисаја ( уз спирометрију)</t>
  </si>
  <si>
    <t>11512-00</t>
  </si>
  <si>
    <t>Бронходилататорни тест</t>
  </si>
  <si>
    <t>81849-00</t>
  </si>
  <si>
    <t xml:space="preserve">спироергометрија  са вежбањем </t>
  </si>
  <si>
    <t>11503-05</t>
  </si>
  <si>
    <t>Тест оптерећења у сврху процене респираторног статуса</t>
  </si>
  <si>
    <t>11503-04</t>
  </si>
  <si>
    <t>Мерење дифузиског капацитета плућа за угљен моноксид</t>
  </si>
  <si>
    <t>11503-11</t>
  </si>
  <si>
    <t>Мерење тоталног плућног волумена- боди</t>
  </si>
  <si>
    <t>11503-12</t>
  </si>
  <si>
    <t>Мерење дисајног или плућног отпора- боди</t>
  </si>
  <si>
    <t>11503-13</t>
  </si>
  <si>
    <t>Општи физикални преглед</t>
  </si>
  <si>
    <t>Снимање просечног сигнала ЕКГ-а</t>
  </si>
  <si>
    <t>11713-00</t>
  </si>
  <si>
    <t xml:space="preserve"> ДИЈАГНОСТИЧКЕ УСЛУГЕ</t>
  </si>
  <si>
    <t xml:space="preserve">4.СЛУЖБА ЗА БОЛНИЧКО ЛЕЧЕЊЕ  ПУЛМОЛОГИЈА-ДНЕВНА БОЛНИЦА ОДРАСЛИХ </t>
  </si>
  <si>
    <t>Остала испиарња ректума-клизма</t>
  </si>
  <si>
    <t>92077-00</t>
  </si>
  <si>
    <t>Уклањање импактираног фецеса-клизма</t>
  </si>
  <si>
    <t>92076-00</t>
  </si>
  <si>
    <t>Пулмолошка школа</t>
  </si>
  <si>
    <t>96076-00</t>
  </si>
  <si>
    <t>Имобилизација прелома ребара</t>
  </si>
  <si>
    <t>47471-00</t>
  </si>
  <si>
    <t>Затворена  масажа срца</t>
  </si>
  <si>
    <t>92053-00</t>
  </si>
  <si>
    <t>Кардиоверзија</t>
  </si>
  <si>
    <t>13400-00</t>
  </si>
  <si>
    <t xml:space="preserve">Ретампонада носа </t>
  </si>
  <si>
    <t>92030-00</t>
  </si>
  <si>
    <t>Кардиопулмонална реанимација</t>
  </si>
  <si>
    <t>92052-00</t>
  </si>
  <si>
    <t>Поступак одржавања неинвазивне вентилаторне подршке  ≥ 96 сати</t>
  </si>
  <si>
    <t>92209-02</t>
  </si>
  <si>
    <t>Поступак одржавања неинвазивне вентилаторне подршке &gt; 24 сата и &lt;96 сати</t>
  </si>
  <si>
    <t>92209-01</t>
  </si>
  <si>
    <t>Поступак одржавања неинвазивне вентилаторне подршке ≤ 24 сата</t>
  </si>
  <si>
    <t>92209-00</t>
  </si>
  <si>
    <t>Поступак одржавања едотрахеалне интубације ( контрола правилне позиције)</t>
  </si>
  <si>
    <t>22007-01</t>
  </si>
  <si>
    <t>Ендотрахеална интубација, једнолуменски тубус</t>
  </si>
  <si>
    <t>22007-00</t>
  </si>
  <si>
    <t xml:space="preserve">Одржавање уређаја за васкуларни приступ </t>
  </si>
  <si>
    <t>13939-02</t>
  </si>
  <si>
    <t>Пуњење уређаја за давње лека ,друго и некласификовано фармаколошко средство -( стављање других лекова, допамин , нирмин, амиодарон)</t>
  </si>
  <si>
    <t>96209-09</t>
  </si>
  <si>
    <t>Пуњење уређаја за давње лека , електролит( кцл и бикарбонати )-преко пумпе</t>
  </si>
  <si>
    <t>96209-08</t>
  </si>
  <si>
    <t>Орално давање фармаколошког средства , електролит -орално давање KCL и  NaCl</t>
  </si>
  <si>
    <t>96203-08</t>
  </si>
  <si>
    <t>Субкутано давање фармаколошког средства, друго и некласификовано фармаколошко средство-клексан, фраксипарин, адреналин</t>
  </si>
  <si>
    <t>96200-09</t>
  </si>
  <si>
    <t>Интравенско давање фармаколошког средства , инсулин</t>
  </si>
  <si>
    <t>96199-06</t>
  </si>
  <si>
    <t>Испирање катетера (уринарни или васкуларни)</t>
  </si>
  <si>
    <t>92195-00</t>
  </si>
  <si>
    <t>Катетеризација мокраћне бешике -кроз уретру ( по пласирању катетера )</t>
  </si>
  <si>
    <t>36800-00</t>
  </si>
  <si>
    <t>Мерење протока урина</t>
  </si>
  <si>
    <t>11900-00</t>
  </si>
  <si>
    <t>стандардни бикарбонати у крви</t>
  </si>
  <si>
    <t>Мерење размене гасова код капнографије ИН</t>
  </si>
  <si>
    <t>11503-10</t>
  </si>
  <si>
    <t>Холтер-мониторинг ЕКГ</t>
  </si>
  <si>
    <t>11709-00</t>
  </si>
  <si>
    <t>Праћење системског артеријског притиска</t>
  </si>
  <si>
    <t>11600-03</t>
  </si>
  <si>
    <t>3.СЛУЖБА ЗА БОЛНИЧКО ЛЕЧЕЊЕ ОДРАСЛИХ-  ПУЛМОЛОГИЈА</t>
  </si>
  <si>
    <t>Интерна медицина</t>
  </si>
  <si>
    <t>Пнеумотфизиологија</t>
  </si>
  <si>
    <t>БОЛНИЦА</t>
  </si>
  <si>
    <t xml:space="preserve">Санитетски превоз ван подручја (са медицинском екипом)                 </t>
  </si>
  <si>
    <t>96171-00</t>
  </si>
  <si>
    <t xml:space="preserve">Неки други начин давања фармаколошког средства, друго и некласификовано фармаколошко средство -зоркаптил, нитроспреј и адреналин </t>
  </si>
  <si>
    <t>Кардиоваскуларни стрес -тест оптерећења</t>
  </si>
  <si>
    <t>11712-00</t>
  </si>
  <si>
    <t>2.СЛУЖБА ЗА БОЛНИЧКО ЛЕЧЕЊЕ ОДРАСЛИХ-ДНЕВНА БОЛНИЦА КАРДИОЛОГИЈА</t>
  </si>
  <si>
    <t>Седација (  фентанил у кардиологији)</t>
  </si>
  <si>
    <t xml:space="preserve">Стимулација каротидног синуса </t>
  </si>
  <si>
    <t>92054-00</t>
  </si>
  <si>
    <t>Одражавање уређаја за давање лека</t>
  </si>
  <si>
    <t>13942-02</t>
  </si>
  <si>
    <t>Субкутано давање фармаколошког средства, -инсулин дат субкутано</t>
  </si>
  <si>
    <t>96200-06</t>
  </si>
  <si>
    <t xml:space="preserve">pH крви </t>
  </si>
  <si>
    <t>Вађење крви у дијагностичке сврхе</t>
  </si>
  <si>
    <t xml:space="preserve">1.СЛУЖБА ЗА БОЛНИЧКО ЛЕЧЕЊЕ ОДРАСЛИХ-ОДЕЉЕЊЕ  КАРДИОЛОГИЈЕ </t>
  </si>
  <si>
    <t>II  БОЛНИЧКО ЛЕЧЕЊЕ ОДРАСЛИХ</t>
  </si>
  <si>
    <t>Лаважа носница</t>
  </si>
  <si>
    <t>92029-00</t>
  </si>
  <si>
    <t>Интрамускуларно давање фармаколошког средства ,друго или неозначено фармаколошко средство</t>
  </si>
  <si>
    <t>96197-09</t>
  </si>
  <si>
    <t>2.2. ТЕРАПИЈСКЕ УСЛУГЕ</t>
  </si>
  <si>
    <t>2.СЛУЖБА ЗА БОЛНИЧКО ЛЕЧЕЊЕ ДЕЦЕ-ДНЕВНА БОЛНИЦА</t>
  </si>
  <si>
    <t>1.2. ТЕРАПИЈСКЕ УСЛУГЕ</t>
  </si>
  <si>
    <t>Тест  кожне  осетљивости са ≤ 20 алергена</t>
  </si>
  <si>
    <t xml:space="preserve">Општи физикални преглед </t>
  </si>
  <si>
    <t>1.СЛУЖБА ЗА БОЛНИЧКО ЛЕЧЕЊЕ ДЕЦЕ-ОДЕЉЕЊЕ  ПУЛМОЛОГИЈЕ</t>
  </si>
  <si>
    <t>I  БОЛНИЧКО ЛЕЧЕЊЕ ДЕЦЕ</t>
  </si>
  <si>
    <t>Број услуга</t>
  </si>
  <si>
    <t>АМБУЛАНТНО</t>
  </si>
  <si>
    <t>СТАЦИОНАРНО</t>
  </si>
  <si>
    <t>Табела бр. 12</t>
  </si>
  <si>
    <t>ОРГАНИЗАЦИОНА ЈЕДИНИЦА</t>
  </si>
  <si>
    <t>ЗДРАВСТВЕНА УСТАНОВА</t>
  </si>
  <si>
    <r>
      <t>1</t>
    </r>
    <r>
      <rPr>
        <sz val="12"/>
        <rFont val="Times New Roman"/>
        <family val="1"/>
      </rPr>
      <t xml:space="preserve"> Ове услуге нису укључене у ултразвучну дијагностику</t>
    </r>
  </si>
  <si>
    <t>БРОЈ ПРЕГЛЕДАНИХ ПАЦИЈЕНАТА</t>
  </si>
  <si>
    <t xml:space="preserve">МАГНЕТНА РЕЗОНАНЦА </t>
  </si>
  <si>
    <t xml:space="preserve">СКЕНЕР </t>
  </si>
  <si>
    <t>55274-00 Ултразвучни дуплекс преглед екстракранијалних, каротидних и вертебралних крвних судова ( са или без контраста)</t>
  </si>
  <si>
    <t>11602-00 Испитивање и снимање периферних вена доплером</t>
  </si>
  <si>
    <r>
      <t>ДОПЛЕР</t>
    </r>
    <r>
      <rPr>
        <b/>
        <vertAlign val="superscript"/>
        <sz val="10"/>
        <rFont val="Times New Roman"/>
        <family val="1"/>
      </rPr>
      <t>1</t>
    </r>
  </si>
  <si>
    <t>Ултразвучни преглед трбушног зида</t>
  </si>
  <si>
    <t>55812-002</t>
  </si>
  <si>
    <t>16</t>
  </si>
  <si>
    <t>Ултразвучни преглед коже и поткожног ткива</t>
  </si>
  <si>
    <t>55844-00</t>
  </si>
  <si>
    <t>15</t>
  </si>
  <si>
    <t>Ултразвучни  дуплекс преглед аорте, интраабдоминалних и илијачних артерија и/или доње шупље вене и илијачних вена</t>
  </si>
  <si>
    <t>55276-00</t>
  </si>
  <si>
    <t>13</t>
  </si>
  <si>
    <t xml:space="preserve">Ултрашвучни преглед скротума </t>
  </si>
  <si>
    <t>55048-00</t>
  </si>
  <si>
    <t>12</t>
  </si>
  <si>
    <t>Ултрашвучни прглед  мушког пелвиса</t>
  </si>
  <si>
    <t>55044-00</t>
  </si>
  <si>
    <t>11</t>
  </si>
  <si>
    <t>Ултразвучни преглед женског пелвиса</t>
  </si>
  <si>
    <t>55731-00</t>
  </si>
  <si>
    <t>10</t>
  </si>
  <si>
    <t xml:space="preserve">Ултразвучни преглед уринарног система </t>
  </si>
  <si>
    <t>55038-00</t>
  </si>
  <si>
    <t>9</t>
  </si>
  <si>
    <t>Ултразвучни преглед колена</t>
  </si>
  <si>
    <t>55828-00</t>
  </si>
  <si>
    <t>8</t>
  </si>
  <si>
    <t xml:space="preserve">Ултразвучни преглед  врата </t>
  </si>
  <si>
    <t>55032-00</t>
  </si>
  <si>
    <t>7</t>
  </si>
  <si>
    <t>Ултрачвучни преглед кукова</t>
  </si>
  <si>
    <t>55816-00</t>
  </si>
  <si>
    <t>6</t>
  </si>
  <si>
    <t>Ултразвуцни преглед бешике</t>
  </si>
  <si>
    <t>55084-00</t>
  </si>
  <si>
    <t>5</t>
  </si>
  <si>
    <t>Ултразвучни преглед дојке,билатерални</t>
  </si>
  <si>
    <t>М-приказ и дводимензионални ултразвучни преглед срца у реалном времену</t>
  </si>
  <si>
    <t>55113-00</t>
  </si>
  <si>
    <t>3</t>
  </si>
  <si>
    <t>Ултразвучни преглед грудног коша</t>
  </si>
  <si>
    <t>55812-001</t>
  </si>
  <si>
    <t>Стандардни ултразвучни преглед абдомена</t>
  </si>
  <si>
    <t>55036-00</t>
  </si>
  <si>
    <t>Радиографско снимање грудног коша</t>
  </si>
  <si>
    <t>58500-00</t>
  </si>
  <si>
    <t>Радиографско снимање пелвис</t>
  </si>
  <si>
    <t>57715-00</t>
  </si>
  <si>
    <t xml:space="preserve">Радиографско снимање фемура </t>
  </si>
  <si>
    <t>57518-00</t>
  </si>
  <si>
    <t>Радиографско снимање глежња</t>
  </si>
  <si>
    <t>57508-03</t>
  </si>
  <si>
    <t>Радиографско снимање стопала</t>
  </si>
  <si>
    <t>57518-04</t>
  </si>
  <si>
    <t xml:space="preserve">Радиографско снимање колена </t>
  </si>
  <si>
    <t>57518-01</t>
  </si>
  <si>
    <t xml:space="preserve">Радиографско снимање зглоба кука </t>
  </si>
  <si>
    <t>57712-00</t>
  </si>
  <si>
    <t>Радиографско снимање шаке и ручног зглоба</t>
  </si>
  <si>
    <t>57512-03</t>
  </si>
  <si>
    <t xml:space="preserve">Радиографско снимање лакта </t>
  </si>
  <si>
    <t>57506-01</t>
  </si>
  <si>
    <t>Радиографско снимање  хумеруса</t>
  </si>
  <si>
    <t>57506-00</t>
  </si>
  <si>
    <t xml:space="preserve">Радиографско снимање рамена или скапуле </t>
  </si>
  <si>
    <t>57700-00</t>
  </si>
  <si>
    <t>Радиографско снимање лумбоскаралног дела кичме</t>
  </si>
  <si>
    <t>58106-00</t>
  </si>
  <si>
    <t xml:space="preserve">Радиографско снимање тораколног дела кичме </t>
  </si>
  <si>
    <t>58103-00</t>
  </si>
  <si>
    <t xml:space="preserve">Радиографско снимање цервикалног дела кичме </t>
  </si>
  <si>
    <t>58100-00</t>
  </si>
  <si>
    <t>Радиографско снимање параназалног синуса</t>
  </si>
  <si>
    <t>57903-00</t>
  </si>
  <si>
    <t>пратња или транспорт клијената (санитетски превоз)</t>
  </si>
  <si>
    <t>Субкутано давање фармаколошког средства ,друго и некласификовано</t>
  </si>
  <si>
    <t xml:space="preserve">Радиографско снимање лобање </t>
  </si>
  <si>
    <t>57901-00</t>
  </si>
  <si>
    <t>Радиографско снимање  абдомена (нативни абдомен)</t>
  </si>
  <si>
    <t>58900-00</t>
  </si>
  <si>
    <t>Радиографско снимање уринарног система</t>
  </si>
  <si>
    <t>58700-00</t>
  </si>
  <si>
    <t>СТАЦИОНАРНИ ПАЦИЈЕНТИ</t>
  </si>
  <si>
    <t>АМБУЛАНТНИ ПАЦИЈЕНТИ</t>
  </si>
  <si>
    <t>Табела бр. 13</t>
  </si>
  <si>
    <t xml:space="preserve">РЕНДГЕН И УЛТРАЗВУЧНА ДИЈАГНОСТИКА-болница </t>
  </si>
  <si>
    <t xml:space="preserve">РЕНДГЕН ДИЈАГНОСТИКА (3 апарата, 1 смена) </t>
  </si>
  <si>
    <t>УЛТРАЗВУЧНА ДИЈАГНОСТИКА (3 апарата, 3 смене)</t>
  </si>
  <si>
    <t xml:space="preserve">ОСТАЛЕ ЛАБОРАТОРИЈЕ ____________________   (навести које)
</t>
  </si>
  <si>
    <t>ЦИТОГЕНЕТСКА ЛАБОРАТОРИЈА
УКУПНО</t>
  </si>
  <si>
    <t>макроскопски преглед преуларног пунктата ( уз сваку пункцију)</t>
  </si>
  <si>
    <t>L012781</t>
  </si>
  <si>
    <t>Израда једног необојеног  серијског  препарата</t>
  </si>
  <si>
    <t>L026526</t>
  </si>
  <si>
    <t>преглед размаза пунктата</t>
  </si>
  <si>
    <t>L029512</t>
  </si>
  <si>
    <t>L019265</t>
  </si>
  <si>
    <t>преглед размаза спутума</t>
  </si>
  <si>
    <t>L029520</t>
  </si>
  <si>
    <t>Изолација субкултуре</t>
  </si>
  <si>
    <t>L020149</t>
  </si>
  <si>
    <t>Брис дубоких рана,гној,пунктат или ексудат или биуктат</t>
  </si>
  <si>
    <t>L019224</t>
  </si>
  <si>
    <t>хемокултура аеробно конвенционално</t>
  </si>
  <si>
    <t>L019869</t>
  </si>
  <si>
    <t>Urinokultu.sa odreђ.broja жivih klica</t>
  </si>
  <si>
    <t>L020396</t>
  </si>
  <si>
    <t>Ispљuvak,traheobronhija,pulm.sekret</t>
  </si>
  <si>
    <t>Proшireni antibiogram na 16 diskova</t>
  </si>
  <si>
    <t>L020008</t>
  </si>
  <si>
    <t>Mikrosk.pregled obojenog preparata</t>
  </si>
  <si>
    <t>L020206</t>
  </si>
  <si>
    <t>Identif.enterobakter.klasicnom biohemijskom serijom</t>
  </si>
  <si>
    <t>L019406</t>
  </si>
  <si>
    <t>Identifikacija streptokoka grupe D</t>
  </si>
  <si>
    <t>L019448</t>
  </si>
  <si>
    <t>OptoХin test</t>
  </si>
  <si>
    <t>L019471</t>
  </si>
  <si>
    <t>Bacitracin test</t>
  </si>
  <si>
    <t>L019422</t>
  </si>
  <si>
    <t>Identifikacija stafilokoka</t>
  </si>
  <si>
    <t>L020362</t>
  </si>
  <si>
    <t>Брис на гљивице</t>
  </si>
  <si>
    <t>L021659</t>
  </si>
  <si>
    <t>Bris жdrela</t>
  </si>
  <si>
    <t>L019208</t>
  </si>
  <si>
    <t>Бактериолошки преглед носа</t>
  </si>
  <si>
    <t>L019166</t>
  </si>
  <si>
    <t>Узорци из примарних стер.регија на гљивице, пунктат</t>
  </si>
  <si>
    <t>L021709</t>
  </si>
  <si>
    <t>Фактори за доказивање хаем.инф.</t>
  </si>
  <si>
    <t>L019927</t>
  </si>
  <si>
    <t>Крв на гљивице</t>
  </si>
  <si>
    <t>L021519</t>
  </si>
  <si>
    <t>Брис ока</t>
  </si>
  <si>
    <t>L019315</t>
  </si>
  <si>
    <t>Преглед осталих материјала на гљивице</t>
  </si>
  <si>
    <t>L021691</t>
  </si>
  <si>
    <t>Брис вагинални или цервикални</t>
  </si>
  <si>
    <t>L019190</t>
  </si>
  <si>
    <t>Брис ува или површинских рана</t>
  </si>
  <si>
    <t>L019182</t>
  </si>
  <si>
    <t>МИКРОБИОЛОГИЈА  И ПАРАЗИТОЛОГИЈА УКУПНО</t>
  </si>
  <si>
    <t>Преглед столице на паразите</t>
  </si>
  <si>
    <t>L021311</t>
  </si>
  <si>
    <t>ПРЕГЛЕД  ФЕЦЕСА  УКУПНО АНАЛИЗА</t>
  </si>
  <si>
    <t>Sediment урина</t>
  </si>
  <si>
    <t>L009472</t>
  </si>
  <si>
    <t>Протеини у урину ( сулфосал.кис.)</t>
  </si>
  <si>
    <t>L009456</t>
  </si>
  <si>
    <t>Celokupni pregl.urina-ручно</t>
  </si>
  <si>
    <t>L008979</t>
  </si>
  <si>
    <t>ПРЕГЛЕД УРИНА УКУПНО АНАЛИЗА</t>
  </si>
  <si>
    <t>Myglobin</t>
  </si>
  <si>
    <t>L004788</t>
  </si>
  <si>
    <t>Troponin</t>
  </si>
  <si>
    <t>L006171</t>
  </si>
  <si>
    <t>Natrijum</t>
  </si>
  <si>
    <t>L004879</t>
  </si>
  <si>
    <t>Kalijum</t>
  </si>
  <si>
    <t>L003780</t>
  </si>
  <si>
    <t>Alfa amilaza у серуму -спектрофотометрија</t>
  </si>
  <si>
    <t>L001198</t>
  </si>
  <si>
    <t>Триглицериди</t>
  </si>
  <si>
    <t>L012849</t>
  </si>
  <si>
    <t>Протеини у пунктату</t>
  </si>
  <si>
    <t>L012807</t>
  </si>
  <si>
    <t>Лдх у пунктату</t>
  </si>
  <si>
    <t>L012757</t>
  </si>
  <si>
    <t>Креатин у пунктату</t>
  </si>
  <si>
    <t>L012740</t>
  </si>
  <si>
    <t>Холестерол у пунктату</t>
  </si>
  <si>
    <t>L012716</t>
  </si>
  <si>
    <t>Глукоза у пунктату</t>
  </si>
  <si>
    <t>L012708</t>
  </si>
  <si>
    <t>Алкална фосфатаза у пунктату</t>
  </si>
  <si>
    <t>L012682</t>
  </si>
  <si>
    <t>Алфа амилаза у пунктату</t>
  </si>
  <si>
    <t xml:space="preserve">Абдоминална парацентеза </t>
  </si>
  <si>
    <t>План за 2017</t>
  </si>
  <si>
    <t>Извршено у 2016               ( пројектовано до краја год.)</t>
  </si>
  <si>
    <t>Извршено у 2016                 ( пројектовано до краја год.)</t>
  </si>
  <si>
    <t>L012674</t>
  </si>
  <si>
    <t>Глукоза толерант тест ( тест оптерћења глукозом,ГТТ-орални)-глукоза у крви</t>
  </si>
  <si>
    <t>L000331</t>
  </si>
  <si>
    <t>Mokraћna kiselina у серуму -спектрофотометрија</t>
  </si>
  <si>
    <t>L004812</t>
  </si>
  <si>
    <t>лактат дехидрогенеза ЛДХ у серуму</t>
  </si>
  <si>
    <t>L004416</t>
  </si>
  <si>
    <t>Креатин киназа у серуму -спектрофотометрија</t>
  </si>
  <si>
    <t>L004234</t>
  </si>
  <si>
    <t>CK MB креатин киназа (изоензим креатин киназе,ЦК-2) у серуму</t>
  </si>
  <si>
    <t>L004242</t>
  </si>
  <si>
    <t>Trigliceridi у серуму-спектрофотометрија</t>
  </si>
  <si>
    <t>L006072</t>
  </si>
  <si>
    <t>LDL - holesterol-у серуму-спектрофотометрија</t>
  </si>
  <si>
    <t>L002899</t>
  </si>
  <si>
    <t>HDL - holesterol-у серуму-спектрофотометрија</t>
  </si>
  <si>
    <t>L002857</t>
  </si>
  <si>
    <t>Kreatinin у серуму-спектрофотометрија</t>
  </si>
  <si>
    <t>L004317</t>
  </si>
  <si>
    <t>Albumini у серуму-спектрофотометрија</t>
  </si>
  <si>
    <t>L001081</t>
  </si>
  <si>
    <t>L000414</t>
  </si>
  <si>
    <t>Глукоза толерантни тест ОГТ</t>
  </si>
  <si>
    <t>HBA1C</t>
  </si>
  <si>
    <t>Извршено у2016(пројектовано за 2016)</t>
  </si>
  <si>
    <t>Извршено у 2016(пројектовано у 201)</t>
  </si>
  <si>
    <t>Субкутано давање инсулина</t>
  </si>
  <si>
    <t>L008227</t>
  </si>
  <si>
    <t>NTproBNP</t>
  </si>
  <si>
    <t>Извршено у 2016                            ( пројектовано до краја год.)</t>
  </si>
  <si>
    <t xml:space="preserve">Интерна медицина-(коронарна јединица) </t>
  </si>
  <si>
    <t>Преглед специјалиста  спортске медицине</t>
  </si>
</sst>
</file>

<file path=xl/styles.xml><?xml version="1.0" encoding="utf-8"?>
<styleSheet xmlns="http://schemas.openxmlformats.org/spreadsheetml/2006/main">
  <numFmts count="3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_);\(#,##0&quot; &quot;\)"/>
    <numFmt numFmtId="173" formatCode="#,##0&quot; &quot;_);[Red]\(#,##0&quot; &quot;\)"/>
    <numFmt numFmtId="174" formatCode="#,##0.00&quot; &quot;_);\(#,##0.00&quot; &quot;\)"/>
    <numFmt numFmtId="175" formatCode="#,##0.00&quot; &quot;_);[Red]\(#,##0.00&quot; &quot;\)"/>
    <numFmt numFmtId="176" formatCode="_ * #,##0_)&quot; &quot;_ ;_ * \(#,##0\)&quot; &quot;_ ;_ * &quot;-&quot;_)&quot; &quot;_ ;_ @_ "/>
    <numFmt numFmtId="177" formatCode="_ * #,##0_)_ _ ;_ * \(#,##0\)_ _ ;_ * &quot;-&quot;_)_ _ ;_ @_ "/>
    <numFmt numFmtId="178" formatCode="_ * #,##0.00_)&quot; &quot;_ ;_ * \(#,##0.00\)&quot; &quot;_ ;_ * &quot;-&quot;??_)&quot; &quot;_ ;_ @_ "/>
    <numFmt numFmtId="179" formatCode="_ * #,##0.00_)_ _ ;_ * \(#,##0.00\)_ _ ;_ * &quot;-&quot;??_)_ _ ;_ @_ "/>
    <numFmt numFmtId="180" formatCode="_-* #,##0\ &quot;$&quot;_-;\-* #,##0\ &quot;$&quot;_-;_-* &quot;-&quot;\ &quot;$&quot;_-;_-@_-"/>
    <numFmt numFmtId="181" formatCode="_-* #,##0\ _$_-;\-* #,##0\ _$_-;_-* &quot;-&quot;\ _$_-;_-@_-"/>
    <numFmt numFmtId="182" formatCode="_-* #,##0.00\ &quot;$&quot;_-;\-* #,##0.00\ &quot;$&quot;_-;_-* &quot;-&quot;??\ &quot;$&quot;_-;_-@_-"/>
    <numFmt numFmtId="183" formatCode="_-* #,##0.00\ _$_-;\-* #,##0.00\ _$_-;_-* &quot;-&quot;??\ _$_-;_-@_-"/>
    <numFmt numFmtId="184" formatCode="0.0"/>
    <numFmt numFmtId="185" formatCode="_)@"/>
    <numFmt numFmtId="186" formatCode="0;0;;@"/>
    <numFmt numFmtId="187" formatCode="#,##0&quot; &quot;&quot; &quot;"/>
    <numFmt numFmtId="188" formatCode="_-* ###,0&quot;.&quot;00\ &quot;Din.&quot;_-;\-* ###,0&quot;.&quot;00\ &quot;Din.&quot;_-;_-* &quot;-&quot;??\ &quot;Din.&quot;_-;_-@_-"/>
    <numFmt numFmtId="189" formatCode="#&quot; &quot;##0&quot; &quot;"/>
    <numFmt numFmtId="190" formatCode="#,##0.00&quot; &quot;_ "/>
    <numFmt numFmtId="191" formatCode="#,##0.00&quot; &quot;&quot; &quot;"/>
    <numFmt numFmtId="192" formatCode="#&quot; &quot;##0.00&quot; &quot;"/>
  </numFmts>
  <fonts count="78">
    <font>
      <sz val="10"/>
      <name val="HelveticaPlain"/>
      <family val="0"/>
    </font>
    <font>
      <b/>
      <sz val="10"/>
      <name val="HelveticaPlain"/>
      <family val="0"/>
    </font>
    <font>
      <i/>
      <sz val="10"/>
      <name val="HelveticaPlain"/>
      <family val="0"/>
    </font>
    <font>
      <b/>
      <i/>
      <sz val="10"/>
      <name val="HelveticaPlain"/>
      <family val="0"/>
    </font>
    <font>
      <u val="single"/>
      <sz val="10"/>
      <color indexed="12"/>
      <name val="HelveticaPlain"/>
      <family val="0"/>
    </font>
    <font>
      <u val="single"/>
      <sz val="10"/>
      <color indexed="36"/>
      <name val="HelveticaPlain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CHelvPlain"/>
      <family val="0"/>
    </font>
    <font>
      <sz val="10"/>
      <name val="Arial"/>
      <family val="2"/>
    </font>
    <font>
      <sz val="8"/>
      <name val="HelveticaPlain"/>
      <family val="0"/>
    </font>
    <font>
      <b/>
      <sz val="11"/>
      <name val="Times New Roman"/>
      <family val="1"/>
    </font>
    <font>
      <b/>
      <sz val="11"/>
      <color indexed="12"/>
      <name val="Arial"/>
      <family val="2"/>
    </font>
    <font>
      <sz val="10"/>
      <color indexed="8"/>
      <name val="Times New Roman"/>
      <family val="1"/>
    </font>
    <font>
      <sz val="10"/>
      <name val="Cambria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CHelvPlain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57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ahoma"/>
      <family val="0"/>
    </font>
    <font>
      <u val="single"/>
      <sz val="10"/>
      <color indexed="10"/>
      <name val="Tahoma"/>
      <family val="2"/>
    </font>
    <font>
      <sz val="10"/>
      <name val="CHelv"/>
      <family val="2"/>
    </font>
    <font>
      <sz val="10"/>
      <name val="YUSouvenirR"/>
      <family val="0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Cambria"/>
      <family val="1"/>
    </font>
    <font>
      <b/>
      <sz val="10"/>
      <name val="CHelvPlain"/>
      <family val="0"/>
    </font>
    <font>
      <vertAlign val="superscript"/>
      <sz val="12"/>
      <name val="Times New Roman"/>
      <family val="1"/>
    </font>
    <font>
      <b/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2"/>
      <name val="CHelvPlain"/>
      <family val="0"/>
    </font>
    <font>
      <sz val="9"/>
      <name val="CHelvPlain"/>
      <family val="0"/>
    </font>
    <font>
      <i/>
      <sz val="10"/>
      <name val="Times New Roman"/>
      <family val="1"/>
    </font>
    <font>
      <sz val="9"/>
      <name val="Times New Roman"/>
      <family val="1"/>
    </font>
    <font>
      <i/>
      <sz val="10"/>
      <name val="Tahoma"/>
      <family val="2"/>
    </font>
    <font>
      <b/>
      <sz val="10"/>
      <name val="Tahoma"/>
      <family val="2"/>
    </font>
    <font>
      <b/>
      <sz val="9"/>
      <name val="CHelvPlain"/>
      <family val="0"/>
    </font>
    <font>
      <b/>
      <sz val="9"/>
      <name val="Times New Roman"/>
      <family val="1"/>
    </font>
    <font>
      <sz val="11"/>
      <name val="CHelv"/>
      <family val="2"/>
    </font>
    <font>
      <u val="single"/>
      <sz val="10"/>
      <color indexed="10"/>
      <name val="CHelvPlain"/>
      <family val="0"/>
    </font>
    <font>
      <b/>
      <sz val="11"/>
      <name val="CHelvPlain"/>
      <family val="0"/>
    </font>
    <font>
      <sz val="8"/>
      <name val="Calibri"/>
      <family val="2"/>
    </font>
    <font>
      <u val="single"/>
      <sz val="8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8"/>
      <color indexed="63"/>
      <name val="Calibri"/>
      <family val="1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56"/>
      </top>
      <bottom style="double">
        <color indexed="56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medium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5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13" borderId="0" applyNumberFormat="0" applyBorder="0" applyAlignment="0" applyProtection="0"/>
    <xf numFmtId="0" fontId="64" fillId="10" borderId="0" applyNumberFormat="0" applyBorder="0" applyAlignment="0" applyProtection="0"/>
    <xf numFmtId="0" fontId="64" fillId="14" borderId="0" applyNumberFormat="0" applyBorder="0" applyAlignment="0" applyProtection="0"/>
    <xf numFmtId="0" fontId="64" fillId="13" borderId="0" applyNumberFormat="0" applyBorder="0" applyAlignment="0" applyProtection="0"/>
    <xf numFmtId="0" fontId="64" fillId="5" borderId="0" applyNumberFormat="0" applyBorder="0" applyAlignment="0" applyProtection="0"/>
    <xf numFmtId="0" fontId="64" fillId="10" borderId="0" applyNumberFormat="0" applyBorder="0" applyAlignment="0" applyProtection="0"/>
    <xf numFmtId="0" fontId="64" fillId="4" borderId="0" applyNumberFormat="0" applyBorder="0" applyAlignment="0" applyProtection="0"/>
    <xf numFmtId="0" fontId="64" fillId="15" borderId="0" applyNumberFormat="0" applyBorder="0" applyAlignment="0" applyProtection="0"/>
    <xf numFmtId="0" fontId="64" fillId="14" borderId="0" applyNumberFormat="0" applyBorder="0" applyAlignment="0" applyProtection="0"/>
    <xf numFmtId="0" fontId="64" fillId="1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3" fillId="19" borderId="1" applyNumberFormat="0" applyAlignment="0" applyProtection="0"/>
    <xf numFmtId="0" fontId="65" fillId="20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0" borderId="0">
      <alignment horizontal="left" vertical="center" indent="1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8" fontId="28" fillId="0" borderId="0" applyFont="0" applyFill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10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1" fillId="11" borderId="1" applyNumberFormat="0" applyAlignment="0" applyProtection="0"/>
    <xf numFmtId="0" fontId="72" fillId="0" borderId="6" applyNumberFormat="0" applyFill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73" fillId="11" borderId="0" applyNumberFormat="0" applyBorder="0" applyAlignment="0" applyProtection="0"/>
    <xf numFmtId="0" fontId="12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1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6" borderId="8" applyNumberFormat="0" applyFont="0" applyAlignment="0" applyProtection="0"/>
    <xf numFmtId="0" fontId="12" fillId="24" borderId="8" applyNumberFormat="0" applyFont="0" applyAlignment="0" applyProtection="0"/>
    <xf numFmtId="0" fontId="12" fillId="24" borderId="8" applyNumberFormat="0" applyFont="0" applyAlignment="0" applyProtection="0"/>
    <xf numFmtId="0" fontId="74" fillId="19" borderId="9" applyNumberForma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5" fillId="2" borderId="10">
      <alignment vertical="center"/>
      <protection/>
    </xf>
    <xf numFmtId="0" fontId="61" fillId="0" borderId="10">
      <alignment horizontal="left" vertical="center" wrapText="1"/>
      <protection locked="0"/>
    </xf>
    <xf numFmtId="0" fontId="76" fillId="0" borderId="0" applyNumberFormat="0" applyFill="0" applyBorder="0" applyAlignment="0" applyProtection="0"/>
    <xf numFmtId="0" fontId="77" fillId="0" borderId="11" applyNumberFormat="0" applyFill="0" applyAlignment="0" applyProtection="0"/>
    <xf numFmtId="0" fontId="72" fillId="0" borderId="0" applyNumberFormat="0" applyFill="0" applyBorder="0" applyAlignment="0" applyProtection="0"/>
  </cellStyleXfs>
  <cellXfs count="607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77" applyFont="1" applyProtection="1">
      <alignment/>
      <protection/>
    </xf>
    <xf numFmtId="0" fontId="8" fillId="0" borderId="0" xfId="77" applyFont="1" applyAlignment="1" applyProtection="1">
      <alignment/>
      <protection/>
    </xf>
    <xf numFmtId="3" fontId="10" fillId="0" borderId="0" xfId="77" applyNumberFormat="1" applyFont="1" applyProtection="1">
      <alignment/>
      <protection/>
    </xf>
    <xf numFmtId="0" fontId="10" fillId="0" borderId="0" xfId="77" applyFont="1" applyAlignment="1" applyProtection="1">
      <alignment horizontal="center" vertical="center" wrapText="1"/>
      <protection/>
    </xf>
    <xf numFmtId="0" fontId="7" fillId="0" borderId="0" xfId="77" applyFont="1" applyProtection="1">
      <alignment/>
      <protection/>
    </xf>
    <xf numFmtId="3" fontId="10" fillId="0" borderId="0" xfId="77" applyNumberFormat="1" applyFont="1" applyAlignment="1" applyProtection="1">
      <alignment horizontal="center" vertical="center" wrapText="1"/>
      <protection/>
    </xf>
    <xf numFmtId="0" fontId="10" fillId="0" borderId="0" xfId="77" applyFont="1" applyAlignment="1" applyProtection="1">
      <alignment horizontal="left" vertical="center" wrapText="1"/>
      <protection/>
    </xf>
    <xf numFmtId="0" fontId="10" fillId="0" borderId="0" xfId="77" applyFont="1" applyAlignment="1" applyProtection="1">
      <alignment horizontal="left" wrapText="1"/>
      <protection/>
    </xf>
    <xf numFmtId="0" fontId="10" fillId="0" borderId="0" xfId="77" applyFont="1" applyAlignment="1" applyProtection="1">
      <alignment wrapText="1"/>
      <protection/>
    </xf>
    <xf numFmtId="3" fontId="10" fillId="0" borderId="0" xfId="77" applyNumberFormat="1" applyFont="1" applyAlignment="1" applyProtection="1">
      <alignment wrapText="1"/>
      <protection/>
    </xf>
    <xf numFmtId="0" fontId="10" fillId="0" borderId="0" xfId="77" applyFont="1" applyAlignment="1" applyProtection="1">
      <alignment horizontal="left"/>
      <protection/>
    </xf>
    <xf numFmtId="0" fontId="10" fillId="0" borderId="0" xfId="77" applyFont="1" applyFill="1" applyProtection="1">
      <alignment/>
      <protection/>
    </xf>
    <xf numFmtId="0" fontId="4" fillId="19" borderId="0" xfId="71" applyFill="1" applyAlignment="1" applyProtection="1">
      <alignment/>
      <protection/>
    </xf>
    <xf numFmtId="0" fontId="7" fillId="0" borderId="0" xfId="0" applyFont="1" applyFill="1" applyAlignment="1">
      <alignment wrapText="1"/>
    </xf>
    <xf numFmtId="0" fontId="6" fillId="0" borderId="0" xfId="0" applyFont="1" applyAlignment="1">
      <alignment/>
    </xf>
    <xf numFmtId="3" fontId="8" fillId="0" borderId="0" xfId="77" applyNumberFormat="1" applyFont="1" applyProtection="1">
      <alignment/>
      <protection/>
    </xf>
    <xf numFmtId="0" fontId="8" fillId="0" borderId="0" xfId="77" applyFont="1" applyProtection="1">
      <alignment/>
      <protection/>
    </xf>
    <xf numFmtId="3" fontId="8" fillId="0" borderId="0" xfId="77" applyNumberFormat="1" applyFont="1" applyAlignment="1" applyProtection="1">
      <alignment horizontal="center" vertical="center" wrapText="1"/>
      <protection/>
    </xf>
    <xf numFmtId="3" fontId="8" fillId="0" borderId="0" xfId="77" applyNumberFormat="1" applyFont="1" applyAlignment="1" applyProtection="1">
      <alignment wrapText="1"/>
      <protection/>
    </xf>
    <xf numFmtId="0" fontId="7" fillId="0" borderId="0" xfId="77" applyFont="1" applyAlignment="1" applyProtection="1">
      <alignment horizontal="right"/>
      <protection/>
    </xf>
    <xf numFmtId="0" fontId="10" fillId="0" borderId="0" xfId="77" applyFont="1" applyAlignment="1" applyProtection="1">
      <alignment/>
      <protection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0" fontId="77" fillId="0" borderId="11" xfId="97" applyAlignment="1">
      <alignment/>
    </xf>
    <xf numFmtId="0" fontId="77" fillId="0" borderId="11" xfId="97" applyAlignment="1">
      <alignment vertical="center" wrapText="1"/>
    </xf>
    <xf numFmtId="0" fontId="10" fillId="0" borderId="0" xfId="77" applyFont="1" applyFill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10" fillId="0" borderId="0" xfId="0" applyFont="1" applyBorder="1" applyAlignment="1">
      <alignment horizontal="right"/>
    </xf>
    <xf numFmtId="49" fontId="12" fillId="0" borderId="0" xfId="77" applyNumberFormat="1" applyFont="1" applyFill="1" applyProtection="1">
      <alignment/>
      <protection/>
    </xf>
    <xf numFmtId="0" fontId="12" fillId="0" borderId="0" xfId="77" applyFont="1" applyAlignment="1" applyProtection="1">
      <alignment horizontal="left"/>
      <protection/>
    </xf>
    <xf numFmtId="0" fontId="21" fillId="0" borderId="12" xfId="0" applyFont="1" applyFill="1" applyBorder="1" applyAlignment="1" applyProtection="1">
      <alignment horizontal="left" vertical="center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3" fontId="21" fillId="0" borderId="12" xfId="0" applyNumberFormat="1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/>
      <protection locked="0"/>
    </xf>
    <xf numFmtId="0" fontId="21" fillId="0" borderId="12" xfId="0" applyFont="1" applyFill="1" applyBorder="1" applyAlignment="1" applyProtection="1">
      <alignment/>
      <protection locked="0"/>
    </xf>
    <xf numFmtId="3" fontId="21" fillId="7" borderId="12" xfId="0" applyNumberFormat="1" applyFont="1" applyFill="1" applyBorder="1" applyAlignment="1" applyProtection="1">
      <alignment horizontal="center" vertical="center" wrapText="1"/>
      <protection/>
    </xf>
    <xf numFmtId="0" fontId="21" fillId="7" borderId="12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wrapText="1"/>
      <protection locked="0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21" fillId="0" borderId="0" xfId="77" applyFont="1" applyProtection="1">
      <alignment/>
      <protection/>
    </xf>
    <xf numFmtId="0" fontId="21" fillId="8" borderId="12" xfId="0" applyFont="1" applyFill="1" applyBorder="1" applyAlignment="1" applyProtection="1">
      <alignment horizontal="center" vertical="center" wrapText="1"/>
      <protection/>
    </xf>
    <xf numFmtId="3" fontId="21" fillId="8" borderId="12" xfId="0" applyNumberFormat="1" applyFont="1" applyFill="1" applyBorder="1" applyAlignment="1" applyProtection="1">
      <alignment horizontal="center" vertical="center" wrapText="1"/>
      <protection/>
    </xf>
    <xf numFmtId="3" fontId="21" fillId="0" borderId="12" xfId="77" applyNumberFormat="1" applyFont="1" applyFill="1" applyBorder="1" applyAlignment="1" applyProtection="1">
      <alignment horizontal="center" vertical="center" wrapText="1"/>
      <protection/>
    </xf>
    <xf numFmtId="0" fontId="21" fillId="0" borderId="0" xfId="77" applyFont="1" applyBorder="1" applyAlignment="1" applyProtection="1">
      <alignment vertical="center" wrapText="1"/>
      <protection/>
    </xf>
    <xf numFmtId="0" fontId="21" fillId="0" borderId="0" xfId="77" applyFont="1" applyBorder="1" applyAlignment="1" applyProtection="1">
      <alignment vertical="center"/>
      <protection/>
    </xf>
    <xf numFmtId="0" fontId="21" fillId="0" borderId="12" xfId="0" applyFont="1" applyBorder="1" applyAlignment="1" applyProtection="1">
      <alignment horizontal="center"/>
      <protection locked="0"/>
    </xf>
    <xf numFmtId="0" fontId="12" fillId="0" borderId="0" xfId="77" applyFont="1" applyProtection="1">
      <alignment/>
      <protection/>
    </xf>
    <xf numFmtId="0" fontId="21" fillId="0" borderId="12" xfId="77" applyFont="1" applyBorder="1" applyAlignment="1" applyProtection="1">
      <alignment vertical="center" wrapText="1"/>
      <protection/>
    </xf>
    <xf numFmtId="3" fontId="77" fillId="0" borderId="11" xfId="97" applyNumberFormat="1" applyAlignment="1">
      <alignment/>
    </xf>
    <xf numFmtId="0" fontId="12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2" fillId="0" borderId="12" xfId="0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12" fillId="0" borderId="14" xfId="0" applyFont="1" applyFill="1" applyBorder="1" applyAlignment="1" quotePrefix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3" fillId="0" borderId="12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Continuous" vertical="center"/>
    </xf>
    <xf numFmtId="0" fontId="12" fillId="0" borderId="12" xfId="0" applyFont="1" applyBorder="1" applyAlignment="1">
      <alignment wrapText="1"/>
    </xf>
    <xf numFmtId="0" fontId="28" fillId="0" borderId="0" xfId="79" applyFont="1">
      <alignment/>
      <protection/>
    </xf>
    <xf numFmtId="0" fontId="12" fillId="0" borderId="15" xfId="0" applyFont="1" applyBorder="1" applyAlignment="1">
      <alignment vertical="center"/>
    </xf>
    <xf numFmtId="0" fontId="12" fillId="0" borderId="12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/>
    </xf>
    <xf numFmtId="0" fontId="19" fillId="0" borderId="0" xfId="0" applyFont="1" applyFill="1" applyAlignment="1">
      <alignment vertical="center" wrapText="1"/>
    </xf>
    <xf numFmtId="185" fontId="29" fillId="2" borderId="17" xfId="94" applyNumberFormat="1" applyFont="1" applyFill="1" applyBorder="1" applyProtection="1">
      <alignment vertical="center"/>
      <protection/>
    </xf>
    <xf numFmtId="185" fontId="29" fillId="2" borderId="17" xfId="94" applyNumberFormat="1" applyFont="1" applyFill="1" applyBorder="1" applyAlignment="1" applyProtection="1">
      <alignment horizontal="right" vertical="center"/>
      <protection/>
    </xf>
    <xf numFmtId="186" fontId="30" fillId="0" borderId="18" xfId="95" applyNumberFormat="1" applyFont="1" applyBorder="1" applyAlignment="1" applyProtection="1">
      <alignment horizontal="left" vertical="center" indent="1"/>
      <protection/>
    </xf>
    <xf numFmtId="186" fontId="31" fillId="0" borderId="18" xfId="95" applyNumberFormat="1" applyFont="1" applyBorder="1" applyAlignment="1" applyProtection="1">
      <alignment horizontal="left" vertical="center"/>
      <protection/>
    </xf>
    <xf numFmtId="186" fontId="30" fillId="0" borderId="19" xfId="95" applyNumberFormat="1" applyFont="1" applyBorder="1" applyAlignment="1" applyProtection="1">
      <alignment horizontal="right" vertical="center"/>
      <protection/>
    </xf>
    <xf numFmtId="186" fontId="30" fillId="0" borderId="20" xfId="95" applyNumberFormat="1" applyFont="1" applyBorder="1" applyAlignment="1" applyProtection="1">
      <alignment horizontal="right" vertical="center"/>
      <protection/>
    </xf>
    <xf numFmtId="186" fontId="30" fillId="0" borderId="19" xfId="95" applyNumberFormat="1" applyFont="1" applyBorder="1" applyAlignment="1" applyProtection="1">
      <alignment horizontal="left" vertical="center" indent="1"/>
      <protection/>
    </xf>
    <xf numFmtId="186" fontId="31" fillId="0" borderId="19" xfId="95" applyNumberFormat="1" applyFont="1" applyBorder="1" applyAlignment="1" applyProtection="1">
      <alignment horizontal="left" vertical="center"/>
      <protection/>
    </xf>
    <xf numFmtId="186" fontId="30" fillId="0" borderId="20" xfId="95" applyNumberFormat="1" applyFont="1" applyBorder="1" applyAlignment="1" applyProtection="1">
      <alignment horizontal="left" vertical="center" indent="1"/>
      <protection/>
    </xf>
    <xf numFmtId="186" fontId="31" fillId="0" borderId="20" xfId="95" applyNumberFormat="1" applyFont="1" applyBorder="1" applyAlignment="1" applyProtection="1">
      <alignment horizontal="left" vertical="center"/>
      <protection/>
    </xf>
    <xf numFmtId="185" fontId="29" fillId="2" borderId="18" xfId="94" applyNumberFormat="1" applyFont="1" applyFill="1" applyBorder="1" applyProtection="1">
      <alignment vertical="center"/>
      <protection/>
    </xf>
    <xf numFmtId="185" fontId="29" fillId="2" borderId="20" xfId="94" applyNumberFormat="1" applyFont="1" applyFill="1" applyBorder="1" applyAlignment="1" applyProtection="1">
      <alignment horizontal="right" vertical="center"/>
      <protection/>
    </xf>
    <xf numFmtId="0" fontId="21" fillId="19" borderId="12" xfId="0" applyFont="1" applyFill="1" applyBorder="1" applyAlignment="1" applyProtection="1">
      <alignment horizontal="left" vertical="center" wrapText="1"/>
      <protection/>
    </xf>
    <xf numFmtId="0" fontId="21" fillId="19" borderId="12" xfId="0" applyFont="1" applyFill="1" applyBorder="1" applyAlignment="1" applyProtection="1">
      <alignment horizontal="left" wrapText="1"/>
      <protection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/>
    </xf>
    <xf numFmtId="0" fontId="12" fillId="0" borderId="12" xfId="0" applyFont="1" applyFill="1" applyBorder="1" applyAlignment="1">
      <alignment horizontal="center" vertical="center"/>
    </xf>
    <xf numFmtId="0" fontId="23" fillId="19" borderId="12" xfId="0" applyFont="1" applyFill="1" applyBorder="1" applyAlignment="1" applyProtection="1">
      <alignment horizontal="center" vertical="center" textRotation="90" wrapText="1"/>
      <protection/>
    </xf>
    <xf numFmtId="0" fontId="23" fillId="2" borderId="12" xfId="0" applyFont="1" applyFill="1" applyBorder="1" applyAlignment="1" applyProtection="1">
      <alignment horizontal="center" vertical="center" textRotation="90" wrapText="1"/>
      <protection/>
    </xf>
    <xf numFmtId="3" fontId="23" fillId="19" borderId="12" xfId="0" applyNumberFormat="1" applyFont="1" applyFill="1" applyBorder="1" applyAlignment="1" applyProtection="1">
      <alignment horizontal="center" vertical="center" textRotation="90" wrapText="1"/>
      <protection/>
    </xf>
    <xf numFmtId="3" fontId="23" fillId="19" borderId="12" xfId="77" applyNumberFormat="1" applyFont="1" applyFill="1" applyBorder="1" applyAlignment="1" applyProtection="1">
      <alignment horizontal="center" vertical="center" textRotation="90" wrapText="1"/>
      <protection/>
    </xf>
    <xf numFmtId="0" fontId="21" fillId="0" borderId="12" xfId="77" applyFont="1" applyBorder="1" applyProtection="1">
      <alignment/>
      <protection locked="0"/>
    </xf>
    <xf numFmtId="0" fontId="21" fillId="7" borderId="12" xfId="0" applyFont="1" applyFill="1" applyBorder="1" applyAlignment="1" applyProtection="1">
      <alignment horizontal="center" vertical="center"/>
      <protection/>
    </xf>
    <xf numFmtId="0" fontId="21" fillId="7" borderId="12" xfId="77" applyFont="1" applyFill="1" applyBorder="1" applyAlignment="1" applyProtection="1">
      <alignment horizontal="center" vertical="center" wrapText="1"/>
      <protection/>
    </xf>
    <xf numFmtId="3" fontId="21" fillId="8" borderId="12" xfId="0" applyNumberFormat="1" applyFont="1" applyFill="1" applyBorder="1" applyAlignment="1" applyProtection="1">
      <alignment/>
      <protection/>
    </xf>
    <xf numFmtId="0" fontId="21" fillId="8" borderId="12" xfId="0" applyFont="1" applyFill="1" applyBorder="1" applyAlignment="1" applyProtection="1">
      <alignment/>
      <protection/>
    </xf>
    <xf numFmtId="0" fontId="21" fillId="7" borderId="12" xfId="0" applyFont="1" applyFill="1" applyBorder="1" applyAlignment="1" applyProtection="1">
      <alignment horizontal="right" vertical="center" wrapText="1"/>
      <protection/>
    </xf>
    <xf numFmtId="3" fontId="21" fillId="7" borderId="12" xfId="0" applyNumberFormat="1" applyFont="1" applyFill="1" applyBorder="1" applyAlignment="1" applyProtection="1">
      <alignment/>
      <protection/>
    </xf>
    <xf numFmtId="0" fontId="21" fillId="7" borderId="12" xfId="0" applyFont="1" applyFill="1" applyBorder="1" applyAlignment="1" applyProtection="1">
      <alignment/>
      <protection/>
    </xf>
    <xf numFmtId="0" fontId="23" fillId="0" borderId="13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 applyProtection="1">
      <alignment horizontal="center" vertical="center" textRotation="90" wrapText="1"/>
      <protection/>
    </xf>
    <xf numFmtId="3" fontId="23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16" xfId="0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horizontal="right" vertical="center"/>
    </xf>
    <xf numFmtId="0" fontId="12" fillId="0" borderId="22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/>
    </xf>
    <xf numFmtId="0" fontId="12" fillId="25" borderId="22" xfId="0" applyFont="1" applyFill="1" applyBorder="1" applyAlignment="1">
      <alignment vertical="center"/>
    </xf>
    <xf numFmtId="0" fontId="23" fillId="25" borderId="22" xfId="0" applyFont="1" applyFill="1" applyBorder="1" applyAlignment="1">
      <alignment/>
    </xf>
    <xf numFmtId="0" fontId="12" fillId="25" borderId="14" xfId="0" applyFont="1" applyFill="1" applyBorder="1" applyAlignment="1">
      <alignment vertical="center"/>
    </xf>
    <xf numFmtId="0" fontId="23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/>
    </xf>
    <xf numFmtId="0" fontId="23" fillId="19" borderId="12" xfId="0" applyFont="1" applyFill="1" applyBorder="1" applyAlignment="1">
      <alignment/>
    </xf>
    <xf numFmtId="0" fontId="23" fillId="0" borderId="12" xfId="0" applyFont="1" applyBorder="1" applyAlignment="1">
      <alignment vertical="center"/>
    </xf>
    <xf numFmtId="186" fontId="30" fillId="0" borderId="0" xfId="95" applyNumberFormat="1" applyFont="1" applyBorder="1" applyAlignment="1" applyProtection="1">
      <alignment horizontal="left" vertical="center" indent="1"/>
      <protection/>
    </xf>
    <xf numFmtId="186" fontId="31" fillId="0" borderId="0" xfId="95" applyNumberFormat="1" applyFont="1" applyBorder="1" applyAlignment="1" applyProtection="1">
      <alignment horizontal="left" vertical="center"/>
      <protection/>
    </xf>
    <xf numFmtId="0" fontId="77" fillId="0" borderId="24" xfId="97" applyBorder="1" applyAlignment="1">
      <alignment/>
    </xf>
    <xf numFmtId="0" fontId="21" fillId="0" borderId="12" xfId="0" applyFont="1" applyFill="1" applyBorder="1" applyAlignment="1">
      <alignment horizontal="centerContinuous" vertical="center"/>
    </xf>
    <xf numFmtId="0" fontId="12" fillId="19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vertical="center"/>
    </xf>
    <xf numFmtId="186" fontId="30" fillId="0" borderId="18" xfId="95" applyNumberFormat="1" applyFont="1" applyFill="1" applyBorder="1" applyAlignment="1" applyProtection="1">
      <alignment horizontal="left" vertical="center" indent="1"/>
      <protection/>
    </xf>
    <xf numFmtId="186" fontId="30" fillId="0" borderId="19" xfId="95" applyNumberFormat="1" applyFont="1" applyFill="1" applyBorder="1" applyAlignment="1" applyProtection="1">
      <alignment horizontal="left" vertical="center" wrapText="1" indent="1"/>
      <protection/>
    </xf>
    <xf numFmtId="186" fontId="30" fillId="0" borderId="20" xfId="95" applyNumberFormat="1" applyFont="1" applyFill="1" applyBorder="1" applyAlignment="1" applyProtection="1">
      <alignment horizontal="left" vertical="center" wrapText="1" indent="1"/>
      <protection/>
    </xf>
    <xf numFmtId="0" fontId="7" fillId="19" borderId="0" xfId="0" applyFont="1" applyFill="1" applyAlignment="1">
      <alignment vertical="center"/>
    </xf>
    <xf numFmtId="1" fontId="6" fillId="26" borderId="25" xfId="0" applyNumberFormat="1" applyFont="1" applyFill="1" applyBorder="1" applyAlignment="1">
      <alignment horizontal="center" vertical="center"/>
    </xf>
    <xf numFmtId="0" fontId="34" fillId="26" borderId="25" xfId="51" applyFont="1" applyFill="1" applyBorder="1" applyAlignment="1" quotePrefix="1">
      <alignment horizontal="center" vertical="center"/>
    </xf>
    <xf numFmtId="1" fontId="34" fillId="26" borderId="25" xfId="51" applyNumberFormat="1" applyFont="1" applyFill="1" applyBorder="1" applyAlignment="1" quotePrefix="1">
      <alignment horizontal="center" vertical="center"/>
    </xf>
    <xf numFmtId="0" fontId="35" fillId="26" borderId="25" xfId="51" applyFont="1" applyFill="1" applyBorder="1" applyAlignment="1">
      <alignment horizontal="left" vertical="center"/>
    </xf>
    <xf numFmtId="0" fontId="32" fillId="9" borderId="26" xfId="5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0" fontId="35" fillId="19" borderId="12" xfId="51" applyFont="1" applyFill="1" applyBorder="1" applyAlignment="1" quotePrefix="1">
      <alignment horizontal="center" vertical="center"/>
    </xf>
    <xf numFmtId="1" fontId="35" fillId="19" borderId="12" xfId="51" applyNumberFormat="1" applyFont="1" applyFill="1" applyBorder="1" applyAlignment="1" quotePrefix="1">
      <alignment horizontal="center" vertical="center"/>
    </xf>
    <xf numFmtId="0" fontId="35" fillId="19" borderId="12" xfId="51" applyFont="1" applyFill="1" applyBorder="1" applyAlignment="1">
      <alignment horizontal="left" vertical="center" wrapText="1"/>
    </xf>
    <xf numFmtId="0" fontId="35" fillId="19" borderId="12" xfId="51" applyFont="1" applyFill="1" applyBorder="1" applyAlignment="1">
      <alignment horizontal="left" vertical="center"/>
    </xf>
    <xf numFmtId="0" fontId="32" fillId="9" borderId="27" xfId="51" applyBorder="1" applyAlignment="1">
      <alignment horizontal="center" vertical="center"/>
    </xf>
    <xf numFmtId="0" fontId="7" fillId="19" borderId="12" xfId="0" applyFont="1" applyFill="1" applyBorder="1" applyAlignment="1" quotePrefix="1">
      <alignment horizontal="center" vertical="center"/>
    </xf>
    <xf numFmtId="0" fontId="7" fillId="0" borderId="12" xfId="0" applyFont="1" applyFill="1" applyBorder="1" applyAlignment="1" quotePrefix="1">
      <alignment horizontal="center" vertical="center"/>
    </xf>
    <xf numFmtId="1" fontId="36" fillId="19" borderId="12" xfId="0" applyNumberFormat="1" applyFont="1" applyFill="1" applyBorder="1" applyAlignment="1" quotePrefix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/>
    </xf>
    <xf numFmtId="1" fontId="7" fillId="19" borderId="12" xfId="0" applyNumberFormat="1" applyFont="1" applyFill="1" applyBorder="1" applyAlignment="1" quotePrefix="1">
      <alignment horizontal="center" vertical="center"/>
    </xf>
    <xf numFmtId="0" fontId="7" fillId="19" borderId="12" xfId="0" applyFont="1" applyFill="1" applyBorder="1" applyAlignment="1">
      <alignment horizontal="left" vertical="center" wrapText="1"/>
    </xf>
    <xf numFmtId="0" fontId="37" fillId="19" borderId="12" xfId="0" applyFont="1" applyFill="1" applyBorder="1" applyAlignment="1">
      <alignment horizontal="left" vertical="center"/>
    </xf>
    <xf numFmtId="0" fontId="16" fillId="19" borderId="12" xfId="0" applyFont="1" applyFill="1" applyBorder="1" applyAlignment="1" quotePrefix="1">
      <alignment horizontal="center" vertical="center"/>
    </xf>
    <xf numFmtId="0" fontId="16" fillId="19" borderId="12" xfId="0" applyFont="1" applyFill="1" applyBorder="1" applyAlignment="1">
      <alignment horizontal="left" vertical="center" wrapText="1"/>
    </xf>
    <xf numFmtId="0" fontId="38" fillId="19" borderId="12" xfId="0" applyFont="1" applyFill="1" applyBorder="1" applyAlignment="1">
      <alignment horizontal="left" vertical="center"/>
    </xf>
    <xf numFmtId="187" fontId="6" fillId="26" borderId="12" xfId="0" applyNumberFormat="1" applyFont="1" applyFill="1" applyBorder="1" applyAlignment="1" quotePrefix="1">
      <alignment horizontal="center" vertical="center"/>
    </xf>
    <xf numFmtId="1" fontId="6" fillId="26" borderId="12" xfId="0" applyNumberFormat="1" applyFont="1" applyFill="1" applyBorder="1" applyAlignment="1" quotePrefix="1">
      <alignment horizontal="center" vertical="center"/>
    </xf>
    <xf numFmtId="0" fontId="6" fillId="26" borderId="12" xfId="0" applyFont="1" applyFill="1" applyBorder="1" applyAlignment="1" quotePrefix="1">
      <alignment horizontal="center" vertical="center"/>
    </xf>
    <xf numFmtId="187" fontId="1" fillId="26" borderId="12" xfId="0" applyNumberFormat="1" applyFont="1" applyFill="1" applyBorder="1" applyAlignment="1">
      <alignment horizontal="center"/>
    </xf>
    <xf numFmtId="0" fontId="6" fillId="26" borderId="12" xfId="0" applyFont="1" applyFill="1" applyBorder="1" applyAlignment="1">
      <alignment horizontal="left" vertical="center" wrapText="1"/>
    </xf>
    <xf numFmtId="0" fontId="14" fillId="8" borderId="12" xfId="0" applyFont="1" applyFill="1" applyBorder="1" applyAlignment="1">
      <alignment horizontal="left" vertical="center"/>
    </xf>
    <xf numFmtId="0" fontId="6" fillId="27" borderId="27" xfId="0" applyFont="1" applyFill="1" applyBorder="1" applyAlignment="1">
      <alignment horizontal="center" vertical="center"/>
    </xf>
    <xf numFmtId="187" fontId="7" fillId="19" borderId="12" xfId="0" applyNumberFormat="1" applyFont="1" applyFill="1" applyBorder="1" applyAlignment="1" quotePrefix="1">
      <alignment horizontal="center" vertical="center"/>
    </xf>
    <xf numFmtId="1" fontId="7" fillId="19" borderId="12" xfId="0" applyNumberFormat="1" applyFont="1" applyFill="1" applyBorder="1" applyAlignment="1" quotePrefix="1">
      <alignment horizontal="center" vertical="center"/>
    </xf>
    <xf numFmtId="0" fontId="36" fillId="19" borderId="12" xfId="0" applyFont="1" applyFill="1" applyBorder="1" applyAlignment="1" quotePrefix="1">
      <alignment horizontal="center" vertical="center"/>
    </xf>
    <xf numFmtId="49" fontId="37" fillId="0" borderId="12" xfId="0" applyNumberFormat="1" applyFont="1" applyFill="1" applyBorder="1" applyAlignment="1">
      <alignment horizontal="left" vertical="center"/>
    </xf>
    <xf numFmtId="0" fontId="36" fillId="19" borderId="12" xfId="0" applyFont="1" applyFill="1" applyBorder="1" applyAlignment="1" quotePrefix="1">
      <alignment horizontal="center" vertical="center"/>
    </xf>
    <xf numFmtId="0" fontId="7" fillId="19" borderId="27" xfId="0" applyFont="1" applyFill="1" applyBorder="1" applyAlignment="1">
      <alignment horizontal="center" vertical="center"/>
    </xf>
    <xf numFmtId="49" fontId="37" fillId="19" borderId="12" xfId="0" applyNumberFormat="1" applyFont="1" applyFill="1" applyBorder="1" applyAlignment="1">
      <alignment horizontal="left" vertical="center"/>
    </xf>
    <xf numFmtId="1" fontId="36" fillId="19" borderId="12" xfId="0" applyNumberFormat="1" applyFont="1" applyFill="1" applyBorder="1" applyAlignment="1" quotePrefix="1">
      <alignment horizontal="center" vertical="center"/>
    </xf>
    <xf numFmtId="0" fontId="7" fillId="19" borderId="12" xfId="0" applyFont="1" applyFill="1" applyBorder="1" applyAlignment="1" quotePrefix="1">
      <alignment horizontal="center" vertical="center"/>
    </xf>
    <xf numFmtId="49" fontId="35" fillId="19" borderId="12" xfId="51" applyNumberFormat="1" applyFont="1" applyFill="1" applyBorder="1" applyAlignment="1">
      <alignment horizontal="left" vertical="center"/>
    </xf>
    <xf numFmtId="16" fontId="7" fillId="19" borderId="27" xfId="0" applyNumberFormat="1" applyFont="1" applyFill="1" applyBorder="1" applyAlignment="1">
      <alignment horizontal="center" vertical="center"/>
    </xf>
    <xf numFmtId="187" fontId="6" fillId="26" borderId="12" xfId="0" applyNumberFormat="1" applyFont="1" applyFill="1" applyBorder="1" applyAlignment="1">
      <alignment horizontal="center" vertical="center"/>
    </xf>
    <xf numFmtId="0" fontId="37" fillId="26" borderId="12" xfId="0" applyFont="1" applyFill="1" applyBorder="1" applyAlignment="1">
      <alignment horizontal="left" vertical="center"/>
    </xf>
    <xf numFmtId="0" fontId="7" fillId="26" borderId="27" xfId="0" applyFont="1" applyFill="1" applyBorder="1" applyAlignment="1">
      <alignment horizontal="center" vertical="center"/>
    </xf>
    <xf numFmtId="187" fontId="7" fillId="0" borderId="1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vertical="center"/>
    </xf>
    <xf numFmtId="1" fontId="40" fillId="19" borderId="12" xfId="0" applyNumberFormat="1" applyFont="1" applyFill="1" applyBorder="1" applyAlignment="1">
      <alignment horizontal="center" vertical="top" wrapText="1"/>
    </xf>
    <xf numFmtId="1" fontId="39" fillId="19" borderId="12" xfId="0" applyNumberFormat="1" applyFont="1" applyFill="1" applyBorder="1" applyAlignment="1">
      <alignment horizontal="center" vertical="top" wrapText="1"/>
    </xf>
    <xf numFmtId="0" fontId="39" fillId="19" borderId="12" xfId="0" applyFont="1" applyFill="1" applyBorder="1" applyAlignment="1">
      <alignment horizontal="center" vertical="top" wrapText="1"/>
    </xf>
    <xf numFmtId="1" fontId="40" fillId="19" borderId="12" xfId="0" applyNumberFormat="1" applyFont="1" applyFill="1" applyBorder="1" applyAlignment="1">
      <alignment horizontal="center" vertical="top" wrapText="1"/>
    </xf>
    <xf numFmtId="16" fontId="41" fillId="19" borderId="12" xfId="0" applyNumberFormat="1" applyFont="1" applyFill="1" applyBorder="1" applyAlignment="1">
      <alignment horizontal="left" vertical="center" wrapText="1"/>
    </xf>
    <xf numFmtId="49" fontId="39" fillId="19" borderId="12" xfId="0" applyNumberFormat="1" applyFont="1" applyFill="1" applyBorder="1" applyAlignment="1">
      <alignment horizontal="center" vertical="center"/>
    </xf>
    <xf numFmtId="16" fontId="42" fillId="19" borderId="12" xfId="0" applyNumberFormat="1" applyFont="1" applyFill="1" applyBorder="1" applyAlignment="1">
      <alignment horizontal="left" vertical="center"/>
    </xf>
    <xf numFmtId="0" fontId="6" fillId="19" borderId="12" xfId="0" applyFont="1" applyFill="1" applyBorder="1" applyAlignment="1">
      <alignment horizontal="left" vertical="center"/>
    </xf>
    <xf numFmtId="0" fontId="18" fillId="0" borderId="27" xfId="0" applyFont="1" applyFill="1" applyBorder="1" applyAlignment="1">
      <alignment horizontal="center" vertical="center"/>
    </xf>
    <xf numFmtId="1" fontId="6" fillId="26" borderId="12" xfId="0" applyNumberFormat="1" applyFont="1" applyFill="1" applyBorder="1" applyAlignment="1">
      <alignment horizontal="center" vertical="center" wrapText="1"/>
    </xf>
    <xf numFmtId="0" fontId="37" fillId="8" borderId="12" xfId="0" applyNumberFormat="1" applyFont="1" applyFill="1" applyBorder="1" applyAlignment="1">
      <alignment horizontal="left" vertical="center"/>
    </xf>
    <xf numFmtId="1" fontId="7" fillId="0" borderId="12" xfId="0" applyNumberFormat="1" applyFont="1" applyFill="1" applyBorder="1" applyAlignment="1" quotePrefix="1">
      <alignment horizontal="center" vertical="center"/>
    </xf>
    <xf numFmtId="0" fontId="7" fillId="0" borderId="12" xfId="0" applyNumberFormat="1" applyFont="1" applyFill="1" applyBorder="1" applyAlignment="1">
      <alignment horizontal="left" vertical="center" wrapText="1"/>
    </xf>
    <xf numFmtId="0" fontId="37" fillId="0" borderId="12" xfId="0" applyNumberFormat="1" applyFont="1" applyFill="1" applyBorder="1" applyAlignment="1">
      <alignment horizontal="left" vertical="center"/>
    </xf>
    <xf numFmtId="0" fontId="7" fillId="19" borderId="12" xfId="0" applyNumberFormat="1" applyFont="1" applyFill="1" applyBorder="1" applyAlignment="1">
      <alignment horizontal="left" vertical="center" wrapText="1"/>
    </xf>
    <xf numFmtId="0" fontId="37" fillId="19" borderId="12" xfId="0" applyNumberFormat="1" applyFont="1" applyFill="1" applyBorder="1" applyAlignment="1">
      <alignment horizontal="left" vertical="center"/>
    </xf>
    <xf numFmtId="1" fontId="28" fillId="19" borderId="12" xfId="51" applyNumberFormat="1" applyFont="1" applyFill="1" applyBorder="1" applyAlignment="1" quotePrefix="1">
      <alignment horizontal="center" vertical="center"/>
    </xf>
    <xf numFmtId="0" fontId="43" fillId="19" borderId="12" xfId="51" applyNumberFormat="1" applyFont="1" applyFill="1" applyBorder="1" applyAlignment="1">
      <alignment horizontal="left" vertical="center" wrapText="1"/>
    </xf>
    <xf numFmtId="0" fontId="28" fillId="19" borderId="12" xfId="51" applyNumberFormat="1" applyFont="1" applyFill="1" applyBorder="1" applyAlignment="1">
      <alignment horizontal="left" vertical="center"/>
    </xf>
    <xf numFmtId="1" fontId="14" fillId="0" borderId="12" xfId="0" applyNumberFormat="1" applyFont="1" applyFill="1" applyBorder="1" applyAlignment="1">
      <alignment horizontal="center" vertical="center"/>
    </xf>
    <xf numFmtId="0" fontId="41" fillId="19" borderId="12" xfId="0" applyNumberFormat="1" applyFont="1" applyFill="1" applyBorder="1" applyAlignment="1">
      <alignment horizontal="left" vertical="center" wrapText="1"/>
    </xf>
    <xf numFmtId="0" fontId="39" fillId="19" borderId="12" xfId="0" applyNumberFormat="1" applyFont="1" applyFill="1" applyBorder="1" applyAlignment="1">
      <alignment horizontal="center" vertical="center"/>
    </xf>
    <xf numFmtId="0" fontId="42" fillId="19" borderId="12" xfId="0" applyNumberFormat="1" applyFont="1" applyFill="1" applyBorder="1" applyAlignment="1">
      <alignment horizontal="left" vertical="center"/>
    </xf>
    <xf numFmtId="0" fontId="18" fillId="19" borderId="27" xfId="0" applyFont="1" applyFill="1" applyBorder="1" applyAlignment="1">
      <alignment horizontal="center" vertical="center"/>
    </xf>
    <xf numFmtId="0" fontId="6" fillId="19" borderId="12" xfId="0" applyFont="1" applyFill="1" applyBorder="1" applyAlignment="1">
      <alignment vertical="center"/>
    </xf>
    <xf numFmtId="0" fontId="18" fillId="27" borderId="27" xfId="0" applyFont="1" applyFill="1" applyBorder="1" applyAlignment="1">
      <alignment horizontal="center" vertical="center"/>
    </xf>
    <xf numFmtId="1" fontId="6" fillId="26" borderId="12" xfId="0" applyNumberFormat="1" applyFont="1" applyFill="1" applyBorder="1" applyAlignment="1">
      <alignment horizontal="center" vertical="center"/>
    </xf>
    <xf numFmtId="187" fontId="7" fillId="0" borderId="12" xfId="0" applyNumberFormat="1" applyFont="1" applyFill="1" applyBorder="1" applyAlignment="1" quotePrefix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1" fontId="39" fillId="19" borderId="12" xfId="0" applyNumberFormat="1" applyFont="1" applyFill="1" applyBorder="1" applyAlignment="1">
      <alignment horizontal="center" vertical="top" wrapText="1"/>
    </xf>
    <xf numFmtId="0" fontId="33" fillId="19" borderId="12" xfId="51" applyFont="1" applyFill="1" applyBorder="1" applyAlignment="1" quotePrefix="1">
      <alignment horizontal="center" vertical="center"/>
    </xf>
    <xf numFmtId="0" fontId="35" fillId="19" borderId="27" xfId="5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6" fillId="19" borderId="1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Continuous" vertical="center"/>
    </xf>
    <xf numFmtId="0" fontId="9" fillId="0" borderId="12" xfId="0" applyFont="1" applyFill="1" applyBorder="1" applyAlignment="1">
      <alignment horizontal="centerContinuous" vertical="center"/>
    </xf>
    <xf numFmtId="0" fontId="9" fillId="19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19" borderId="0" xfId="0" applyFont="1" applyFill="1" applyAlignment="1">
      <alignment horizontal="right" vertical="center"/>
    </xf>
    <xf numFmtId="0" fontId="7" fillId="19" borderId="0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/>
    </xf>
    <xf numFmtId="0" fontId="46" fillId="0" borderId="0" xfId="0" applyFont="1" applyAlignment="1">
      <alignment vertical="center"/>
    </xf>
    <xf numFmtId="0" fontId="46" fillId="19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19" borderId="12" xfId="0" applyFont="1" applyFill="1" applyBorder="1" applyAlignment="1">
      <alignment horizontal="left" vertical="center"/>
    </xf>
    <xf numFmtId="0" fontId="7" fillId="8" borderId="12" xfId="0" applyFont="1" applyFill="1" applyBorder="1" applyAlignment="1">
      <alignment horizontal="center" vertical="center"/>
    </xf>
    <xf numFmtId="187" fontId="7" fillId="0" borderId="12" xfId="0" applyNumberFormat="1" applyFont="1" applyBorder="1" applyAlignment="1">
      <alignment horizontal="center" vertical="center"/>
    </xf>
    <xf numFmtId="0" fontId="36" fillId="8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16" fontId="7" fillId="0" borderId="12" xfId="0" applyNumberFormat="1" applyFont="1" applyBorder="1" applyAlignment="1" quotePrefix="1">
      <alignment horizontal="center" vertical="center"/>
    </xf>
    <xf numFmtId="1" fontId="7" fillId="0" borderId="27" xfId="0" applyNumberFormat="1" applyFont="1" applyBorder="1" applyAlignment="1" quotePrefix="1">
      <alignment horizontal="center" vertical="center"/>
    </xf>
    <xf numFmtId="0" fontId="26" fillId="0" borderId="12" xfId="0" applyFont="1" applyBorder="1" applyAlignment="1">
      <alignment vertical="center" wrapText="1"/>
    </xf>
    <xf numFmtId="187" fontId="26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 quotePrefix="1">
      <alignment horizontal="center" vertical="center"/>
    </xf>
    <xf numFmtId="0" fontId="27" fillId="0" borderId="12" xfId="0" applyFont="1" applyBorder="1" applyAlignment="1">
      <alignment horizontal="left" vertical="center" wrapText="1"/>
    </xf>
    <xf numFmtId="0" fontId="26" fillId="0" borderId="12" xfId="0" applyFont="1" applyBorder="1" applyAlignment="1">
      <alignment vertical="center"/>
    </xf>
    <xf numFmtId="0" fontId="7" fillId="0" borderId="2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0" fillId="19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6" fontId="9" fillId="0" borderId="0" xfId="0" applyNumberFormat="1" applyFont="1" applyBorder="1" applyAlignment="1" quotePrefix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25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16" fontId="9" fillId="0" borderId="25" xfId="0" applyNumberFormat="1" applyFont="1" applyBorder="1" applyAlignment="1" quotePrefix="1">
      <alignment horizontal="center" vertical="center"/>
    </xf>
    <xf numFmtId="16" fontId="9" fillId="0" borderId="26" xfId="0" applyNumberFormat="1" applyFont="1" applyBorder="1" applyAlignment="1" quotePrefix="1">
      <alignment horizontal="center" vertical="center"/>
    </xf>
    <xf numFmtId="0" fontId="7" fillId="0" borderId="12" xfId="0" applyFont="1" applyBorder="1" applyAlignment="1">
      <alignment vertical="center"/>
    </xf>
    <xf numFmtId="1" fontId="51" fillId="0" borderId="12" xfId="0" applyNumberFormat="1" applyFont="1" applyBorder="1" applyAlignment="1">
      <alignment horizontal="center" vertical="center"/>
    </xf>
    <xf numFmtId="1" fontId="53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8" fillId="0" borderId="27" xfId="0" applyFont="1" applyBorder="1" applyAlignment="1">
      <alignment vertical="center"/>
    </xf>
    <xf numFmtId="16" fontId="9" fillId="0" borderId="27" xfId="0" applyNumberFormat="1" applyFont="1" applyBorder="1" applyAlignment="1" quotePrefix="1">
      <alignment horizontal="center" vertical="center"/>
    </xf>
    <xf numFmtId="0" fontId="26" fillId="0" borderId="12" xfId="0" applyFont="1" applyBorder="1" applyAlignment="1">
      <alignment vertical="center"/>
    </xf>
    <xf numFmtId="0" fontId="39" fillId="19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1" fontId="40" fillId="0" borderId="12" xfId="0" applyNumberFormat="1" applyFont="1" applyBorder="1" applyAlignment="1">
      <alignment horizontal="center" vertical="top" wrapText="1"/>
    </xf>
    <xf numFmtId="0" fontId="41" fillId="0" borderId="12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center" vertical="center"/>
    </xf>
    <xf numFmtId="0" fontId="41" fillId="19" borderId="12" xfId="0" applyFont="1" applyFill="1" applyBorder="1" applyAlignment="1">
      <alignment horizontal="left" vertical="center" wrapText="1"/>
    </xf>
    <xf numFmtId="49" fontId="39" fillId="19" borderId="12" xfId="0" applyNumberFormat="1" applyFont="1" applyFill="1" applyBorder="1" applyAlignment="1">
      <alignment horizontal="center" vertical="center" wrapText="1"/>
    </xf>
    <xf numFmtId="49" fontId="41" fillId="19" borderId="12" xfId="0" applyNumberFormat="1" applyFont="1" applyFill="1" applyBorder="1" applyAlignment="1">
      <alignment horizontal="left" vertical="center" wrapText="1"/>
    </xf>
    <xf numFmtId="0" fontId="41" fillId="19" borderId="12" xfId="0" applyFont="1" applyFill="1" applyBorder="1" applyAlignment="1">
      <alignment horizontal="left" vertical="center"/>
    </xf>
    <xf numFmtId="0" fontId="39" fillId="19" borderId="12" xfId="0" applyFont="1" applyFill="1" applyBorder="1" applyAlignment="1">
      <alignment horizontal="center" vertical="center" wrapText="1"/>
    </xf>
    <xf numFmtId="0" fontId="26" fillId="19" borderId="12" xfId="0" applyFont="1" applyFill="1" applyBorder="1" applyAlignment="1">
      <alignment vertical="center"/>
    </xf>
    <xf numFmtId="1" fontId="55" fillId="8" borderId="12" xfId="0" applyNumberFormat="1" applyFont="1" applyFill="1" applyBorder="1" applyAlignment="1">
      <alignment horizontal="center" vertical="top" wrapText="1"/>
    </xf>
    <xf numFmtId="1" fontId="57" fillId="8" borderId="12" xfId="0" applyNumberFormat="1" applyFont="1" applyFill="1" applyBorder="1" applyAlignment="1">
      <alignment horizontal="center" vertical="center"/>
    </xf>
    <xf numFmtId="0" fontId="26" fillId="8" borderId="12" xfId="0" applyFont="1" applyFill="1" applyBorder="1" applyAlignment="1">
      <alignment vertical="center"/>
    </xf>
    <xf numFmtId="0" fontId="7" fillId="8" borderId="12" xfId="0" applyFont="1" applyFill="1" applyBorder="1" applyAlignment="1">
      <alignment vertical="center"/>
    </xf>
    <xf numFmtId="0" fontId="6" fillId="8" borderId="27" xfId="0" applyFont="1" applyFill="1" applyBorder="1" applyAlignment="1">
      <alignment vertical="center"/>
    </xf>
    <xf numFmtId="0" fontId="40" fillId="0" borderId="12" xfId="0" applyFont="1" applyBorder="1" applyAlignment="1">
      <alignment horizontal="center" vertical="top" wrapText="1"/>
    </xf>
    <xf numFmtId="0" fontId="55" fillId="8" borderId="12" xfId="0" applyFont="1" applyFill="1" applyBorder="1" applyAlignment="1">
      <alignment horizontal="center" vertical="top" wrapText="1"/>
    </xf>
    <xf numFmtId="0" fontId="40" fillId="19" borderId="12" xfId="0" applyFont="1" applyFill="1" applyBorder="1" applyAlignment="1">
      <alignment horizontal="center" vertical="top" wrapText="1"/>
    </xf>
    <xf numFmtId="16" fontId="58" fillId="0" borderId="12" xfId="0" applyNumberFormat="1" applyFont="1" applyBorder="1" applyAlignment="1">
      <alignment horizontal="left" vertical="center"/>
    </xf>
    <xf numFmtId="0" fontId="40" fillId="19" borderId="12" xfId="0" applyFont="1" applyFill="1" applyBorder="1" applyAlignment="1">
      <alignment horizontal="center" vertical="top" wrapText="1"/>
    </xf>
    <xf numFmtId="0" fontId="59" fillId="19" borderId="12" xfId="0" applyFont="1" applyFill="1" applyBorder="1" applyAlignment="1">
      <alignment horizontal="center" vertical="center"/>
    </xf>
    <xf numFmtId="0" fontId="26" fillId="19" borderId="12" xfId="0" applyFont="1" applyFill="1" applyBorder="1" applyAlignment="1">
      <alignment horizontal="left" vertical="center"/>
    </xf>
    <xf numFmtId="16" fontId="41" fillId="19" borderId="12" xfId="0" applyNumberFormat="1" applyFont="1" applyFill="1" applyBorder="1" applyAlignment="1">
      <alignment horizontal="left" vertical="center"/>
    </xf>
    <xf numFmtId="0" fontId="39" fillId="19" borderId="12" xfId="0" applyFont="1" applyFill="1" applyBorder="1" applyAlignment="1">
      <alignment horizontal="left" vertical="center"/>
    </xf>
    <xf numFmtId="187" fontId="40" fillId="19" borderId="12" xfId="0" applyNumberFormat="1" applyFont="1" applyFill="1" applyBorder="1" applyAlignment="1">
      <alignment horizontal="center" vertical="top" wrapText="1"/>
    </xf>
    <xf numFmtId="0" fontId="26" fillId="19" borderId="12" xfId="0" applyFont="1" applyFill="1" applyBorder="1" applyAlignment="1">
      <alignment vertical="center" wrapText="1"/>
    </xf>
    <xf numFmtId="1" fontId="14" fillId="26" borderId="12" xfId="0" applyNumberFormat="1" applyFont="1" applyFill="1" applyBorder="1" applyAlignment="1">
      <alignment horizontal="center" vertical="center"/>
    </xf>
    <xf numFmtId="0" fontId="60" fillId="26" borderId="12" xfId="0" applyFont="1" applyFill="1" applyBorder="1" applyAlignment="1">
      <alignment vertical="center"/>
    </xf>
    <xf numFmtId="0" fontId="14" fillId="26" borderId="12" xfId="0" applyFont="1" applyFill="1" applyBorder="1" applyAlignment="1">
      <alignment vertical="center"/>
    </xf>
    <xf numFmtId="0" fontId="14" fillId="26" borderId="2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84" fontId="53" fillId="19" borderId="27" xfId="0" applyNumberFormat="1" applyFont="1" applyFill="1" applyBorder="1" applyAlignment="1">
      <alignment horizontal="left" vertical="center"/>
    </xf>
    <xf numFmtId="0" fontId="37" fillId="19" borderId="14" xfId="0" applyFont="1" applyFill="1" applyBorder="1" applyAlignment="1">
      <alignment horizontal="left" vertical="center"/>
    </xf>
    <xf numFmtId="0" fontId="37" fillId="19" borderId="14" xfId="0" applyFont="1" applyFill="1" applyBorder="1" applyAlignment="1">
      <alignment horizontal="left" vertical="center" wrapText="1"/>
    </xf>
    <xf numFmtId="0" fontId="37" fillId="19" borderId="28" xfId="0" applyFont="1" applyFill="1" applyBorder="1" applyAlignment="1" quotePrefix="1">
      <alignment horizontal="center" vertical="center"/>
    </xf>
    <xf numFmtId="0" fontId="37" fillId="19" borderId="12" xfId="0" applyFont="1" applyFill="1" applyBorder="1" applyAlignment="1" quotePrefix="1">
      <alignment horizontal="center" vertical="center"/>
    </xf>
    <xf numFmtId="0" fontId="7" fillId="19" borderId="14" xfId="0" applyFont="1" applyFill="1" applyBorder="1" applyAlignment="1" quotePrefix="1">
      <alignment horizontal="center" vertical="center"/>
    </xf>
    <xf numFmtId="184" fontId="53" fillId="19" borderId="29" xfId="0" applyNumberFormat="1" applyFont="1" applyFill="1" applyBorder="1" applyAlignment="1">
      <alignment horizontal="left" vertical="center"/>
    </xf>
    <xf numFmtId="0" fontId="14" fillId="8" borderId="14" xfId="0" applyFont="1" applyFill="1" applyBorder="1" applyAlignment="1">
      <alignment horizontal="left" vertical="center"/>
    </xf>
    <xf numFmtId="0" fontId="37" fillId="8" borderId="12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vertical="center"/>
    </xf>
    <xf numFmtId="0" fontId="6" fillId="8" borderId="31" xfId="0" applyFont="1" applyFill="1" applyBorder="1" applyAlignment="1">
      <alignment horizontal="right" vertical="center"/>
    </xf>
    <xf numFmtId="0" fontId="6" fillId="8" borderId="32" xfId="0" applyFont="1" applyFill="1" applyBorder="1" applyAlignment="1">
      <alignment horizontal="right" vertical="center"/>
    </xf>
    <xf numFmtId="0" fontId="6" fillId="8" borderId="33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6" fillId="19" borderId="33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vertical="center"/>
    </xf>
    <xf numFmtId="0" fontId="7" fillId="8" borderId="34" xfId="0" applyFont="1" applyFill="1" applyBorder="1" applyAlignment="1">
      <alignment vertical="center"/>
    </xf>
    <xf numFmtId="0" fontId="6" fillId="8" borderId="23" xfId="0" applyFont="1" applyFill="1" applyBorder="1" applyAlignment="1">
      <alignment horizontal="right" vertical="center"/>
    </xf>
    <xf numFmtId="0" fontId="6" fillId="8" borderId="35" xfId="0" applyFont="1" applyFill="1" applyBorder="1" applyAlignment="1">
      <alignment horizontal="right" vertical="center"/>
    </xf>
    <xf numFmtId="1" fontId="6" fillId="8" borderId="35" xfId="0" applyNumberFormat="1" applyFont="1" applyFill="1" applyBorder="1" applyAlignment="1">
      <alignment horizontal="right" vertical="center"/>
    </xf>
    <xf numFmtId="1" fontId="6" fillId="19" borderId="35" xfId="0" applyNumberFormat="1" applyFont="1" applyFill="1" applyBorder="1" applyAlignment="1">
      <alignment horizontal="right" vertical="center"/>
    </xf>
    <xf numFmtId="0" fontId="7" fillId="19" borderId="35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 vertical="center"/>
    </xf>
    <xf numFmtId="0" fontId="7" fillId="19" borderId="12" xfId="0" applyFont="1" applyFill="1" applyBorder="1" applyAlignment="1">
      <alignment horizontal="centerContinuous" vertical="center"/>
    </xf>
    <xf numFmtId="0" fontId="12" fillId="0" borderId="13" xfId="0" applyFont="1" applyFill="1" applyBorder="1" applyAlignment="1">
      <alignment horizontal="centerContinuous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right" vertical="center"/>
    </xf>
    <xf numFmtId="186" fontId="30" fillId="0" borderId="18" xfId="95" applyNumberFormat="1" applyFont="1" applyFill="1" applyBorder="1" applyAlignment="1" applyProtection="1">
      <alignment vertical="center"/>
      <protection/>
    </xf>
    <xf numFmtId="186" fontId="30" fillId="0" borderId="19" xfId="95" applyNumberFormat="1" applyFont="1" applyFill="1" applyBorder="1" applyAlignment="1" applyProtection="1">
      <alignment vertical="center"/>
      <protection/>
    </xf>
    <xf numFmtId="186" fontId="30" fillId="0" borderId="19" xfId="95" applyNumberFormat="1" applyFont="1" applyBorder="1" applyAlignment="1" applyProtection="1">
      <alignment vertical="center"/>
      <protection/>
    </xf>
    <xf numFmtId="0" fontId="12" fillId="0" borderId="12" xfId="0" applyNumberFormat="1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right" vertical="center"/>
    </xf>
    <xf numFmtId="0" fontId="21" fillId="8" borderId="12" xfId="0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centerContinuous" vertical="center" wrapText="1"/>
    </xf>
    <xf numFmtId="0" fontId="9" fillId="8" borderId="12" xfId="0" applyFont="1" applyFill="1" applyBorder="1" applyAlignment="1">
      <alignment vertical="center"/>
    </xf>
    <xf numFmtId="0" fontId="25" fillId="0" borderId="25" xfId="0" applyFont="1" applyFill="1" applyBorder="1" applyAlignment="1">
      <alignment horizontal="centerContinuous" vertical="center" wrapText="1"/>
    </xf>
    <xf numFmtId="0" fontId="9" fillId="0" borderId="25" xfId="0" applyFont="1" applyFill="1" applyBorder="1" applyAlignment="1">
      <alignment horizontal="right" vertical="center"/>
    </xf>
    <xf numFmtId="0" fontId="21" fillId="0" borderId="25" xfId="0" applyFont="1" applyFill="1" applyBorder="1" applyAlignment="1">
      <alignment horizontal="right" vertical="center"/>
    </xf>
    <xf numFmtId="0" fontId="37" fillId="19" borderId="14" xfId="0" applyFont="1" applyFill="1" applyBorder="1" applyAlignment="1">
      <alignment horizontal="center" vertical="center" wrapText="1"/>
    </xf>
    <xf numFmtId="0" fontId="7" fillId="19" borderId="14" xfId="0" applyFont="1" applyFill="1" applyBorder="1" applyAlignment="1">
      <alignment horizontal="right" vertical="center"/>
    </xf>
    <xf numFmtId="0" fontId="7" fillId="19" borderId="38" xfId="0" applyFont="1" applyFill="1" applyBorder="1" applyAlignment="1">
      <alignment horizontal="right" vertical="center"/>
    </xf>
    <xf numFmtId="49" fontId="39" fillId="19" borderId="12" xfId="0" applyNumberFormat="1" applyFont="1" applyFill="1" applyBorder="1" applyAlignment="1">
      <alignment horizontal="left" vertical="center"/>
    </xf>
    <xf numFmtId="1" fontId="26" fillId="0" borderId="12" xfId="0" applyNumberFormat="1" applyFont="1" applyBorder="1" applyAlignment="1">
      <alignment horizontal="center" vertical="center"/>
    </xf>
    <xf numFmtId="189" fontId="26" fillId="0" borderId="12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2" fontId="21" fillId="8" borderId="12" xfId="0" applyNumberFormat="1" applyFont="1" applyFill="1" applyBorder="1" applyAlignment="1">
      <alignment horizontal="center" vertical="center"/>
    </xf>
    <xf numFmtId="2" fontId="21" fillId="8" borderId="37" xfId="0" applyNumberFormat="1" applyFont="1" applyFill="1" applyBorder="1" applyAlignment="1">
      <alignment horizontal="center" vertical="center"/>
    </xf>
    <xf numFmtId="2" fontId="21" fillId="0" borderId="12" xfId="0" applyNumberFormat="1" applyFont="1" applyFill="1" applyBorder="1" applyAlignment="1">
      <alignment horizontal="center" vertical="center"/>
    </xf>
    <xf numFmtId="2" fontId="21" fillId="0" borderId="37" xfId="0" applyNumberFormat="1" applyFont="1" applyFill="1" applyBorder="1" applyAlignment="1">
      <alignment horizontal="center" vertical="center"/>
    </xf>
    <xf numFmtId="2" fontId="21" fillId="0" borderId="25" xfId="0" applyNumberFormat="1" applyFont="1" applyFill="1" applyBorder="1" applyAlignment="1">
      <alignment horizontal="center" vertical="center"/>
    </xf>
    <xf numFmtId="2" fontId="21" fillId="0" borderId="39" xfId="0" applyNumberFormat="1" applyFont="1" applyFill="1" applyBorder="1" applyAlignment="1">
      <alignment horizontal="center" vertical="center"/>
    </xf>
    <xf numFmtId="190" fontId="12" fillId="0" borderId="15" xfId="0" applyNumberFormat="1" applyFont="1" applyBorder="1" applyAlignment="1">
      <alignment vertical="center"/>
    </xf>
    <xf numFmtId="190" fontId="12" fillId="25" borderId="14" xfId="0" applyNumberFormat="1" applyFont="1" applyFill="1" applyBorder="1" applyAlignment="1">
      <alignment vertical="center"/>
    </xf>
    <xf numFmtId="190" fontId="12" fillId="25" borderId="22" xfId="0" applyNumberFormat="1" applyFont="1" applyFill="1" applyBorder="1" applyAlignment="1">
      <alignment vertical="center"/>
    </xf>
    <xf numFmtId="190" fontId="12" fillId="0" borderId="16" xfId="0" applyNumberFormat="1" applyFont="1" applyBorder="1" applyAlignment="1">
      <alignment/>
    </xf>
    <xf numFmtId="190" fontId="12" fillId="0" borderId="12" xfId="0" applyNumberFormat="1" applyFont="1" applyBorder="1" applyAlignment="1">
      <alignment/>
    </xf>
    <xf numFmtId="190" fontId="12" fillId="0" borderId="12" xfId="0" applyNumberFormat="1" applyFont="1" applyBorder="1" applyAlignment="1">
      <alignment horizontal="center" vertical="center" wrapText="1"/>
    </xf>
    <xf numFmtId="190" fontId="12" fillId="0" borderId="23" xfId="0" applyNumberFormat="1" applyFont="1" applyBorder="1" applyAlignment="1">
      <alignment/>
    </xf>
    <xf numFmtId="190" fontId="12" fillId="25" borderId="12" xfId="0" applyNumberFormat="1" applyFont="1" applyFill="1" applyBorder="1" applyAlignment="1">
      <alignment/>
    </xf>
    <xf numFmtId="190" fontId="12" fillId="25" borderId="12" xfId="0" applyNumberFormat="1" applyFont="1" applyFill="1" applyBorder="1" applyAlignment="1">
      <alignment horizontal="center" vertical="center" wrapText="1"/>
    </xf>
    <xf numFmtId="190" fontId="23" fillId="25" borderId="14" xfId="0" applyNumberFormat="1" applyFont="1" applyFill="1" applyBorder="1" applyAlignment="1">
      <alignment/>
    </xf>
    <xf numFmtId="190" fontId="23" fillId="25" borderId="22" xfId="0" applyNumberFormat="1" applyFont="1" applyFill="1" applyBorder="1" applyAlignment="1">
      <alignment/>
    </xf>
    <xf numFmtId="190" fontId="12" fillId="0" borderId="15" xfId="0" applyNumberFormat="1" applyFont="1" applyBorder="1" applyAlignment="1">
      <alignment/>
    </xf>
    <xf numFmtId="190" fontId="12" fillId="0" borderId="15" xfId="0" applyNumberFormat="1" applyFont="1" applyFill="1" applyBorder="1" applyAlignment="1">
      <alignment horizontal="center" vertical="center"/>
    </xf>
    <xf numFmtId="191" fontId="23" fillId="0" borderId="12" xfId="0" applyNumberFormat="1" applyFont="1" applyBorder="1" applyAlignment="1">
      <alignment/>
    </xf>
    <xf numFmtId="191" fontId="23" fillId="0" borderId="12" xfId="0" applyNumberFormat="1" applyFont="1" applyFill="1" applyBorder="1" applyAlignment="1">
      <alignment/>
    </xf>
    <xf numFmtId="191" fontId="23" fillId="19" borderId="12" xfId="0" applyNumberFormat="1" applyFont="1" applyFill="1" applyBorder="1" applyAlignment="1">
      <alignment/>
    </xf>
    <xf numFmtId="0" fontId="7" fillId="19" borderId="12" xfId="0" applyFont="1" applyFill="1" applyBorder="1" applyAlignment="1">
      <alignment horizontal="right" vertical="center"/>
    </xf>
    <xf numFmtId="1" fontId="6" fillId="19" borderId="12" xfId="0" applyNumberFormat="1" applyFont="1" applyFill="1" applyBorder="1" applyAlignment="1">
      <alignment horizontal="right" vertical="center"/>
    </xf>
    <xf numFmtId="0" fontId="6" fillId="19" borderId="12" xfId="0" applyFont="1" applyFill="1" applyBorder="1" applyAlignment="1">
      <alignment horizontal="right" vertical="center"/>
    </xf>
    <xf numFmtId="1" fontId="26" fillId="8" borderId="12" xfId="0" applyNumberFormat="1" applyFont="1" applyFill="1" applyBorder="1" applyAlignment="1">
      <alignment horizontal="center" vertical="center"/>
    </xf>
    <xf numFmtId="189" fontId="40" fillId="19" borderId="12" xfId="0" applyNumberFormat="1" applyFont="1" applyFill="1" applyBorder="1" applyAlignment="1">
      <alignment horizontal="center" vertical="top" wrapText="1"/>
    </xf>
    <xf numFmtId="0" fontId="21" fillId="19" borderId="12" xfId="0" applyFont="1" applyFill="1" applyBorder="1" applyAlignment="1">
      <alignment horizontal="right" vertical="center"/>
    </xf>
    <xf numFmtId="192" fontId="9" fillId="0" borderId="0" xfId="0" applyNumberFormat="1" applyFont="1" applyAlignment="1">
      <alignment/>
    </xf>
    <xf numFmtId="192" fontId="10" fillId="0" borderId="0" xfId="0" applyNumberFormat="1" applyFont="1" applyAlignment="1">
      <alignment/>
    </xf>
    <xf numFmtId="189" fontId="7" fillId="0" borderId="12" xfId="0" applyNumberFormat="1" applyFont="1" applyFill="1" applyBorder="1" applyAlignment="1">
      <alignment horizontal="center" vertical="center"/>
    </xf>
    <xf numFmtId="190" fontId="12" fillId="0" borderId="0" xfId="0" applyNumberFormat="1" applyFont="1" applyBorder="1" applyAlignment="1">
      <alignment vertical="center"/>
    </xf>
    <xf numFmtId="187" fontId="46" fillId="0" borderId="0" xfId="0" applyNumberFormat="1" applyFont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right" vertical="center"/>
    </xf>
    <xf numFmtId="49" fontId="35" fillId="8" borderId="12" xfId="51" applyNumberFormat="1" applyFont="1" applyFill="1" applyBorder="1" applyAlignment="1">
      <alignment horizontal="left" vertical="center"/>
    </xf>
    <xf numFmtId="1" fontId="7" fillId="8" borderId="12" xfId="0" applyNumberFormat="1" applyFont="1" applyFill="1" applyBorder="1" applyAlignment="1">
      <alignment horizontal="center" vertical="center"/>
    </xf>
    <xf numFmtId="0" fontId="33" fillId="8" borderId="12" xfId="51" applyFont="1" applyFill="1" applyBorder="1" applyAlignment="1" quotePrefix="1">
      <alignment horizontal="center" vertical="center"/>
    </xf>
    <xf numFmtId="187" fontId="7" fillId="8" borderId="12" xfId="0" applyNumberFormat="1" applyFont="1" applyFill="1" applyBorder="1" applyAlignment="1">
      <alignment horizontal="center" vertical="center"/>
    </xf>
    <xf numFmtId="187" fontId="7" fillId="8" borderId="12" xfId="0" applyNumberFormat="1" applyFont="1" applyFill="1" applyBorder="1" applyAlignment="1" quotePrefix="1">
      <alignment horizontal="center" vertical="center"/>
    </xf>
    <xf numFmtId="49" fontId="37" fillId="8" borderId="12" xfId="0" applyNumberFormat="1" applyFont="1" applyFill="1" applyBorder="1" applyAlignment="1">
      <alignment horizontal="left" vertical="center"/>
    </xf>
    <xf numFmtId="0" fontId="7" fillId="8" borderId="12" xfId="0" applyFont="1" applyFill="1" applyBorder="1" applyAlignment="1" quotePrefix="1">
      <alignment horizontal="center" vertical="center"/>
    </xf>
    <xf numFmtId="0" fontId="36" fillId="8" borderId="12" xfId="0" applyFont="1" applyFill="1" applyBorder="1" applyAlignment="1" quotePrefix="1">
      <alignment horizontal="center" vertical="center"/>
    </xf>
    <xf numFmtId="49" fontId="9" fillId="8" borderId="12" xfId="0" applyNumberFormat="1" applyFont="1" applyFill="1" applyBorder="1" applyAlignment="1">
      <alignment horizontal="left" vertical="center"/>
    </xf>
    <xf numFmtId="0" fontId="61" fillId="8" borderId="12" xfId="51" applyFont="1" applyFill="1" applyBorder="1" applyAlignment="1">
      <alignment horizontal="left" vertical="center" wrapText="1"/>
    </xf>
    <xf numFmtId="187" fontId="9" fillId="8" borderId="12" xfId="0" applyNumberFormat="1" applyFont="1" applyFill="1" applyBorder="1" applyAlignment="1">
      <alignment horizontal="center" vertical="center"/>
    </xf>
    <xf numFmtId="0" fontId="62" fillId="8" borderId="12" xfId="0" applyFont="1" applyFill="1" applyBorder="1" applyAlignment="1" quotePrefix="1">
      <alignment horizontal="center" vertical="center"/>
    </xf>
    <xf numFmtId="0" fontId="9" fillId="8" borderId="12" xfId="0" applyFont="1" applyFill="1" applyBorder="1" applyAlignment="1" quotePrefix="1">
      <alignment horizontal="center" vertical="center"/>
    </xf>
    <xf numFmtId="0" fontId="9" fillId="8" borderId="12" xfId="0" applyFont="1" applyFill="1" applyBorder="1" applyAlignment="1">
      <alignment horizontal="left" vertical="center" wrapText="1"/>
    </xf>
    <xf numFmtId="189" fontId="7" fillId="8" borderId="12" xfId="0" applyNumberFormat="1" applyFont="1" applyFill="1" applyBorder="1" applyAlignment="1">
      <alignment horizontal="center" vertical="center"/>
    </xf>
    <xf numFmtId="1" fontId="40" fillId="8" borderId="12" xfId="0" applyNumberFormat="1" applyFont="1" applyFill="1" applyBorder="1" applyAlignment="1">
      <alignment horizontal="center" vertical="top" wrapText="1"/>
    </xf>
    <xf numFmtId="1" fontId="7" fillId="8" borderId="12" xfId="0" applyNumberFormat="1" applyFont="1" applyFill="1" applyBorder="1" applyAlignment="1" quotePrefix="1">
      <alignment horizontal="center" vertical="center"/>
    </xf>
    <xf numFmtId="1" fontId="36" fillId="8" borderId="12" xfId="0" applyNumberFormat="1" applyFont="1" applyFill="1" applyBorder="1" applyAlignment="1" quotePrefix="1">
      <alignment horizontal="center" vertical="center"/>
    </xf>
    <xf numFmtId="0" fontId="36" fillId="8" borderId="12" xfId="0" applyFont="1" applyFill="1" applyBorder="1" applyAlignment="1" quotePrefix="1">
      <alignment horizontal="center" vertical="center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7" fillId="19" borderId="12" xfId="0" applyFont="1" applyFill="1" applyBorder="1" applyAlignment="1">
      <alignment horizontal="center" vertical="center"/>
    </xf>
    <xf numFmtId="16" fontId="7" fillId="0" borderId="12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16" fontId="9" fillId="0" borderId="12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9" fillId="19" borderId="25" xfId="0" applyFont="1" applyFill="1" applyBorder="1" applyAlignment="1">
      <alignment horizontal="left" vertical="center"/>
    </xf>
    <xf numFmtId="187" fontId="26" fillId="19" borderId="12" xfId="0" applyNumberFormat="1" applyFont="1" applyFill="1" applyBorder="1" applyAlignment="1">
      <alignment horizontal="center" vertical="center"/>
    </xf>
    <xf numFmtId="187" fontId="7" fillId="19" borderId="12" xfId="0" applyNumberFormat="1" applyFont="1" applyFill="1" applyBorder="1" applyAlignment="1">
      <alignment horizontal="center" vertical="center"/>
    </xf>
    <xf numFmtId="187" fontId="55" fillId="8" borderId="12" xfId="0" applyNumberFormat="1" applyFont="1" applyFill="1" applyBorder="1" applyAlignment="1">
      <alignment horizontal="center" vertical="top" wrapText="1"/>
    </xf>
    <xf numFmtId="187" fontId="39" fillId="0" borderId="12" xfId="0" applyNumberFormat="1" applyFont="1" applyBorder="1" applyAlignment="1">
      <alignment horizontal="center" vertical="top" wrapText="1"/>
    </xf>
    <xf numFmtId="1" fontId="56" fillId="8" borderId="12" xfId="0" applyNumberFormat="1" applyFont="1" applyFill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16" fontId="7" fillId="19" borderId="12" xfId="0" applyNumberFormat="1" applyFont="1" applyFill="1" applyBorder="1" applyAlignment="1">
      <alignment horizontal="center" vertical="center"/>
    </xf>
    <xf numFmtId="0" fontId="41" fillId="19" borderId="12" xfId="0" applyFont="1" applyFill="1" applyBorder="1" applyAlignment="1">
      <alignment vertical="center"/>
    </xf>
    <xf numFmtId="1" fontId="40" fillId="0" borderId="12" xfId="0" applyNumberFormat="1" applyFont="1" applyBorder="1" applyAlignment="1">
      <alignment horizontal="center" vertical="top" wrapText="1"/>
    </xf>
    <xf numFmtId="1" fontId="6" fillId="8" borderId="12" xfId="0" applyNumberFormat="1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1" fontId="36" fillId="19" borderId="12" xfId="0" applyNumberFormat="1" applyFont="1" applyFill="1" applyBorder="1" applyAlignment="1">
      <alignment horizontal="center" vertical="center"/>
    </xf>
    <xf numFmtId="1" fontId="54" fillId="0" borderId="12" xfId="0" applyNumberFormat="1" applyFont="1" applyBorder="1" applyAlignment="1">
      <alignment horizontal="center" vertical="top" wrapText="1"/>
    </xf>
    <xf numFmtId="0" fontId="52" fillId="0" borderId="12" xfId="0" applyFont="1" applyBorder="1" applyAlignment="1">
      <alignment horizontal="left" vertical="center"/>
    </xf>
    <xf numFmtId="16" fontId="9" fillId="0" borderId="12" xfId="0" applyNumberFormat="1" applyFont="1" applyBorder="1" applyAlignment="1" quotePrefix="1">
      <alignment horizontal="center" vertical="center"/>
    </xf>
    <xf numFmtId="0" fontId="63" fillId="26" borderId="12" xfId="0" applyFont="1" applyFill="1" applyBorder="1" applyAlignment="1">
      <alignment horizontal="center" vertical="center"/>
    </xf>
    <xf numFmtId="0" fontId="24" fillId="7" borderId="12" xfId="86" applyFont="1" applyFill="1" applyBorder="1" applyAlignment="1" applyProtection="1">
      <alignment horizontal="right"/>
      <protection/>
    </xf>
    <xf numFmtId="0" fontId="12" fillId="0" borderId="0" xfId="85" applyFont="1" applyAlignment="1" applyProtection="1">
      <alignment horizontal="right"/>
      <protection/>
    </xf>
    <xf numFmtId="0" fontId="23" fillId="19" borderId="12" xfId="86" applyFont="1" applyFill="1" applyBorder="1" applyAlignment="1" applyProtection="1">
      <alignment horizontal="center" vertical="center" wrapText="1"/>
      <protection/>
    </xf>
    <xf numFmtId="0" fontId="21" fillId="0" borderId="12" xfId="86" applyFont="1" applyFill="1" applyBorder="1" applyAlignment="1" applyProtection="1">
      <alignment horizontal="right"/>
      <protection locked="0"/>
    </xf>
    <xf numFmtId="0" fontId="21" fillId="8" borderId="12" xfId="86" applyFont="1" applyFill="1" applyBorder="1" applyAlignment="1" applyProtection="1">
      <alignment horizontal="right"/>
      <protection/>
    </xf>
    <xf numFmtId="0" fontId="21" fillId="0" borderId="12" xfId="86" applyFont="1" applyBorder="1" applyProtection="1">
      <alignment/>
      <protection locked="0"/>
    </xf>
    <xf numFmtId="0" fontId="21" fillId="0" borderId="12" xfId="86" applyFont="1" applyBorder="1" applyAlignment="1" applyProtection="1">
      <alignment wrapText="1"/>
      <protection locked="0"/>
    </xf>
    <xf numFmtId="0" fontId="21" fillId="0" borderId="12" xfId="84" applyFont="1" applyBorder="1" applyProtection="1">
      <alignment/>
      <protection locked="0"/>
    </xf>
    <xf numFmtId="0" fontId="7" fillId="0" borderId="0" xfId="84" applyFont="1" applyProtection="1">
      <alignment/>
      <protection/>
    </xf>
    <xf numFmtId="0" fontId="24" fillId="7" borderId="12" xfId="84" applyFont="1" applyFill="1" applyBorder="1" applyAlignment="1" applyProtection="1">
      <alignment horizontal="right" vertical="center"/>
      <protection/>
    </xf>
    <xf numFmtId="0" fontId="24" fillId="8" borderId="12" xfId="86" applyFont="1" applyFill="1" applyBorder="1" applyAlignment="1" applyProtection="1">
      <alignment horizontal="right"/>
      <protection/>
    </xf>
    <xf numFmtId="0" fontId="23" fillId="0" borderId="23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8" borderId="37" xfId="0" applyFont="1" applyFill="1" applyBorder="1" applyAlignment="1">
      <alignment horizontal="center" vertical="center"/>
    </xf>
    <xf numFmtId="0" fontId="6" fillId="26" borderId="37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19" borderId="37" xfId="0" applyFont="1" applyFill="1" applyBorder="1" applyAlignment="1">
      <alignment horizontal="center" vertical="center"/>
    </xf>
    <xf numFmtId="0" fontId="6" fillId="19" borderId="37" xfId="0" applyFont="1" applyFill="1" applyBorder="1" applyAlignment="1">
      <alignment vertical="center"/>
    </xf>
    <xf numFmtId="0" fontId="7" fillId="19" borderId="37" xfId="0" applyFont="1" applyFill="1" applyBorder="1" applyAlignment="1" quotePrefix="1">
      <alignment horizontal="center" vertical="center"/>
    </xf>
    <xf numFmtId="0" fontId="34" fillId="19" borderId="37" xfId="51" applyFont="1" applyFill="1" applyBorder="1" applyAlignment="1" quotePrefix="1">
      <alignment horizontal="center" vertical="center"/>
    </xf>
    <xf numFmtId="0" fontId="34" fillId="8" borderId="37" xfId="51" applyFont="1" applyFill="1" applyBorder="1" applyAlignment="1" quotePrefix="1">
      <alignment horizontal="center" vertical="center"/>
    </xf>
    <xf numFmtId="0" fontId="7" fillId="8" borderId="37" xfId="0" applyFont="1" applyFill="1" applyBorder="1" applyAlignment="1" quotePrefix="1">
      <alignment horizontal="center" vertical="center"/>
    </xf>
    <xf numFmtId="0" fontId="6" fillId="26" borderId="37" xfId="0" applyFont="1" applyFill="1" applyBorder="1" applyAlignment="1" quotePrefix="1">
      <alignment horizontal="center" vertical="center"/>
    </xf>
    <xf numFmtId="0" fontId="6" fillId="19" borderId="37" xfId="0" applyFont="1" applyFill="1" applyBorder="1" applyAlignment="1">
      <alignment horizontal="left" vertical="center"/>
    </xf>
    <xf numFmtId="0" fontId="14" fillId="0" borderId="37" xfId="0" applyFont="1" applyFill="1" applyBorder="1" applyAlignment="1">
      <alignment vertical="center"/>
    </xf>
    <xf numFmtId="0" fontId="18" fillId="0" borderId="37" xfId="0" applyFont="1" applyFill="1" applyBorder="1" applyAlignment="1">
      <alignment horizontal="center" vertical="center"/>
    </xf>
    <xf numFmtId="1" fontId="6" fillId="26" borderId="37" xfId="0" applyNumberFormat="1" applyFont="1" applyFill="1" applyBorder="1" applyAlignment="1" quotePrefix="1">
      <alignment horizontal="center" vertical="center"/>
    </xf>
    <xf numFmtId="1" fontId="40" fillId="19" borderId="37" xfId="0" applyNumberFormat="1" applyFont="1" applyFill="1" applyBorder="1" applyAlignment="1">
      <alignment horizontal="center" vertical="top" wrapText="1"/>
    </xf>
    <xf numFmtId="1" fontId="39" fillId="19" borderId="37" xfId="0" applyNumberFormat="1" applyFont="1" applyFill="1" applyBorder="1" applyAlignment="1">
      <alignment horizontal="center" vertical="top" wrapText="1"/>
    </xf>
    <xf numFmtId="1" fontId="7" fillId="19" borderId="37" xfId="0" applyNumberFormat="1" applyFont="1" applyFill="1" applyBorder="1" applyAlignment="1" quotePrefix="1">
      <alignment horizontal="center" vertical="center"/>
    </xf>
    <xf numFmtId="1" fontId="28" fillId="19" borderId="37" xfId="51" applyNumberFormat="1" applyFont="1" applyFill="1" applyBorder="1" applyAlignment="1" quotePrefix="1">
      <alignment horizontal="center" vertical="center"/>
    </xf>
    <xf numFmtId="16" fontId="9" fillId="0" borderId="43" xfId="0" applyNumberFormat="1" applyFont="1" applyBorder="1" applyAlignment="1" quotePrefix="1">
      <alignment horizontal="center" vertical="center"/>
    </xf>
    <xf numFmtId="16" fontId="9" fillId="0" borderId="16" xfId="0" applyNumberFormat="1" applyFont="1" applyBorder="1" applyAlignment="1" quotePrefix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6" xfId="0" applyFont="1" applyBorder="1" applyAlignment="1">
      <alignment vertical="center"/>
    </xf>
    <xf numFmtId="187" fontId="39" fillId="0" borderId="16" xfId="0" applyNumberFormat="1" applyFont="1" applyBorder="1" applyAlignment="1">
      <alignment horizontal="center" vertical="top" wrapText="1"/>
    </xf>
    <xf numFmtId="1" fontId="55" fillId="8" borderId="37" xfId="0" applyNumberFormat="1" applyFont="1" applyFill="1" applyBorder="1" applyAlignment="1">
      <alignment horizontal="center" vertical="top" wrapText="1"/>
    </xf>
    <xf numFmtId="1" fontId="57" fillId="8" borderId="37" xfId="0" applyNumberFormat="1" applyFont="1" applyFill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1" fontId="53" fillId="0" borderId="25" xfId="0" applyNumberFormat="1" applyFont="1" applyBorder="1" applyAlignment="1">
      <alignment horizontal="center" vertical="center"/>
    </xf>
    <xf numFmtId="0" fontId="52" fillId="0" borderId="25" xfId="0" applyFont="1" applyBorder="1" applyAlignment="1">
      <alignment horizontal="left" vertical="center"/>
    </xf>
    <xf numFmtId="1" fontId="51" fillId="0" borderId="2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187" fontId="39" fillId="0" borderId="25" xfId="0" applyNumberFormat="1" applyFont="1" applyBorder="1" applyAlignment="1">
      <alignment horizontal="center" vertical="top" wrapText="1"/>
    </xf>
    <xf numFmtId="0" fontId="7" fillId="0" borderId="39" xfId="0" applyFont="1" applyBorder="1" applyAlignment="1">
      <alignment vertical="center"/>
    </xf>
    <xf numFmtId="0" fontId="6" fillId="26" borderId="12" xfId="0" applyFont="1" applyFill="1" applyBorder="1" applyAlignment="1">
      <alignment horizontal="center" vertical="center"/>
    </xf>
    <xf numFmtId="190" fontId="7" fillId="0" borderId="0" xfId="0" applyNumberFormat="1" applyFont="1" applyAlignment="1">
      <alignment/>
    </xf>
    <xf numFmtId="0" fontId="7" fillId="19" borderId="37" xfId="0" applyFont="1" applyFill="1" applyBorder="1" applyAlignment="1">
      <alignment horizontal="center" vertical="center"/>
    </xf>
    <xf numFmtId="189" fontId="7" fillId="19" borderId="12" xfId="0" applyNumberFormat="1" applyFont="1" applyFill="1" applyBorder="1" applyAlignment="1">
      <alignment horizontal="center" vertical="center"/>
    </xf>
    <xf numFmtId="0" fontId="9" fillId="27" borderId="12" xfId="0" applyFont="1" applyFill="1" applyBorder="1" applyAlignment="1">
      <alignment horizontal="right" vertical="center"/>
    </xf>
    <xf numFmtId="0" fontId="12" fillId="27" borderId="12" xfId="0" applyFont="1" applyFill="1" applyBorder="1" applyAlignment="1">
      <alignment vertical="center"/>
    </xf>
    <xf numFmtId="0" fontId="12" fillId="27" borderId="14" xfId="0" applyFont="1" applyFill="1" applyBorder="1" applyAlignment="1" quotePrefix="1">
      <alignment horizontal="center" vertical="center"/>
    </xf>
    <xf numFmtId="187" fontId="55" fillId="8" borderId="16" xfId="0" applyNumberFormat="1" applyFont="1" applyFill="1" applyBorder="1" applyAlignment="1">
      <alignment horizontal="center" vertical="top" wrapText="1"/>
    </xf>
    <xf numFmtId="1" fontId="55" fillId="27" borderId="12" xfId="0" applyNumberFormat="1" applyFont="1" applyFill="1" applyBorder="1" applyAlignment="1">
      <alignment horizontal="center" vertical="top" wrapText="1"/>
    </xf>
    <xf numFmtId="1" fontId="55" fillId="27" borderId="37" xfId="0" applyNumberFormat="1" applyFont="1" applyFill="1" applyBorder="1" applyAlignment="1">
      <alignment horizontal="center" vertical="top" wrapText="1"/>
    </xf>
    <xf numFmtId="2" fontId="21" fillId="27" borderId="37" xfId="0" applyNumberFormat="1" applyFont="1" applyFill="1" applyBorder="1" applyAlignment="1">
      <alignment horizontal="center" vertical="center"/>
    </xf>
    <xf numFmtId="0" fontId="12" fillId="19" borderId="14" xfId="0" applyFont="1" applyFill="1" applyBorder="1" applyAlignment="1" quotePrefix="1">
      <alignment horizontal="center" vertical="center"/>
    </xf>
    <xf numFmtId="0" fontId="12" fillId="11" borderId="14" xfId="0" applyFont="1" applyFill="1" applyBorder="1" applyAlignment="1" quotePrefix="1">
      <alignment horizontal="center" vertical="center"/>
    </xf>
    <xf numFmtId="0" fontId="37" fillId="19" borderId="14" xfId="0" applyFont="1" applyFill="1" applyBorder="1" applyAlignment="1" quotePrefix="1">
      <alignment horizontal="center" vertical="center"/>
    </xf>
    <xf numFmtId="0" fontId="6" fillId="27" borderId="12" xfId="0" applyFont="1" applyFill="1" applyBorder="1" applyAlignment="1">
      <alignment horizontal="left" vertical="center"/>
    </xf>
    <xf numFmtId="0" fontId="6" fillId="27" borderId="37" xfId="0" applyFont="1" applyFill="1" applyBorder="1" applyAlignment="1">
      <alignment horizontal="left" vertical="center"/>
    </xf>
    <xf numFmtId="0" fontId="7" fillId="0" borderId="41" xfId="0" applyFont="1" applyBorder="1" applyAlignment="1">
      <alignment horizontal="center" vertical="center" wrapText="1"/>
    </xf>
    <xf numFmtId="186" fontId="30" fillId="0" borderId="19" xfId="95" applyNumberFormat="1" applyFont="1" applyBorder="1" applyAlignment="1" applyProtection="1">
      <alignment horizontal="left" vertical="center"/>
      <protection/>
    </xf>
    <xf numFmtId="0" fontId="12" fillId="0" borderId="2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19" borderId="12" xfId="0" applyFont="1" applyFill="1" applyBorder="1" applyAlignment="1">
      <alignment horizontal="center" vertical="center"/>
    </xf>
    <xf numFmtId="0" fontId="6" fillId="27" borderId="12" xfId="0" applyNumberFormat="1" applyFont="1" applyFill="1" applyBorder="1" applyAlignment="1">
      <alignment horizontal="left" vertical="center"/>
    </xf>
    <xf numFmtId="0" fontId="6" fillId="27" borderId="37" xfId="0" applyNumberFormat="1" applyFont="1" applyFill="1" applyBorder="1" applyAlignment="1">
      <alignment horizontal="left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186" fontId="30" fillId="0" borderId="18" xfId="95" applyNumberFormat="1" applyFont="1" applyBorder="1" applyAlignment="1" applyProtection="1">
      <alignment horizontal="left" vertical="center"/>
      <protection/>
    </xf>
    <xf numFmtId="0" fontId="14" fillId="19" borderId="0" xfId="77" applyFont="1" applyFill="1" applyAlignment="1">
      <alignment horizontal="left"/>
      <protection/>
    </xf>
    <xf numFmtId="0" fontId="8" fillId="19" borderId="0" xfId="77" applyFont="1" applyFill="1" applyAlignment="1">
      <alignment horizontal="left"/>
      <protection/>
    </xf>
    <xf numFmtId="0" fontId="18" fillId="19" borderId="0" xfId="77" applyFont="1" applyFill="1" applyAlignment="1">
      <alignment horizontal="center"/>
      <protection/>
    </xf>
    <xf numFmtId="3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textRotation="90" wrapText="1"/>
      <protection/>
    </xf>
    <xf numFmtId="3" fontId="23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3" fillId="19" borderId="12" xfId="0" applyFont="1" applyFill="1" applyBorder="1" applyAlignment="1" applyProtection="1">
      <alignment horizontal="center" vertical="center" wrapText="1"/>
      <protection/>
    </xf>
    <xf numFmtId="0" fontId="21" fillId="19" borderId="12" xfId="0" applyFont="1" applyFill="1" applyBorder="1" applyAlignment="1" applyProtection="1">
      <alignment horizontal="center" vertical="center" wrapText="1"/>
      <protection/>
    </xf>
    <xf numFmtId="0" fontId="23" fillId="19" borderId="12" xfId="0" applyFont="1" applyFill="1" applyBorder="1" applyAlignment="1" applyProtection="1">
      <alignment horizontal="center" vertical="center" textRotation="90" wrapText="1"/>
      <protection/>
    </xf>
    <xf numFmtId="0" fontId="21" fillId="0" borderId="12" xfId="77" applyFont="1" applyBorder="1" applyAlignment="1" applyProtection="1">
      <alignment horizontal="center" vertical="center" wrapText="1"/>
      <protection/>
    </xf>
    <xf numFmtId="0" fontId="21" fillId="19" borderId="12" xfId="77" applyFont="1" applyFill="1" applyBorder="1" applyAlignment="1" applyProtection="1">
      <alignment horizontal="center" vertical="center" wrapText="1"/>
      <protection/>
    </xf>
    <xf numFmtId="0" fontId="21" fillId="19" borderId="12" xfId="86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27" borderId="27" xfId="0" applyFont="1" applyFill="1" applyBorder="1" applyAlignment="1">
      <alignment horizontal="center" vertical="center"/>
    </xf>
    <xf numFmtId="0" fontId="6" fillId="27" borderId="12" xfId="0" applyFont="1" applyFill="1" applyBorder="1" applyAlignment="1">
      <alignment horizontal="center" vertical="center"/>
    </xf>
    <xf numFmtId="0" fontId="6" fillId="27" borderId="37" xfId="0" applyFont="1" applyFill="1" applyBorder="1" applyAlignment="1">
      <alignment horizontal="center" vertical="center"/>
    </xf>
    <xf numFmtId="0" fontId="6" fillId="27" borderId="27" xfId="0" applyFont="1" applyFill="1" applyBorder="1" applyAlignment="1">
      <alignment horizontal="left" vertical="center" wrapText="1"/>
    </xf>
    <xf numFmtId="0" fontId="6" fillId="27" borderId="12" xfId="0" applyFont="1" applyFill="1" applyBorder="1" applyAlignment="1">
      <alignment horizontal="left" vertical="center" wrapText="1"/>
    </xf>
    <xf numFmtId="0" fontId="6" fillId="27" borderId="37" xfId="0" applyFont="1" applyFill="1" applyBorder="1" applyAlignment="1">
      <alignment horizontal="left" vertical="center" wrapText="1"/>
    </xf>
    <xf numFmtId="0" fontId="6" fillId="19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8" fillId="0" borderId="2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6" fillId="8" borderId="27" xfId="0" applyFont="1" applyFill="1" applyBorder="1" applyAlignment="1">
      <alignment horizontal="left" vertical="center"/>
    </xf>
    <xf numFmtId="0" fontId="6" fillId="8" borderId="12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26" borderId="52" xfId="0" applyFont="1" applyFill="1" applyBorder="1" applyAlignment="1">
      <alignment horizontal="left" vertical="center"/>
    </xf>
    <xf numFmtId="0" fontId="8" fillId="26" borderId="29" xfId="0" applyFont="1" applyFill="1" applyBorder="1" applyAlignment="1">
      <alignment horizontal="left" vertical="center"/>
    </xf>
    <xf numFmtId="0" fontId="8" fillId="26" borderId="14" xfId="0" applyFont="1" applyFill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Bad 2" xfId="52"/>
    <cellStyle name="Calculation" xfId="53"/>
    <cellStyle name="Check Cell" xfId="54"/>
    <cellStyle name="Comma" xfId="55"/>
    <cellStyle name="Comma [0]" xfId="56"/>
    <cellStyle name="ContentsHyperlink" xfId="57"/>
    <cellStyle name="Currency" xfId="58"/>
    <cellStyle name="Currency [0]" xfId="59"/>
    <cellStyle name="Currency 2" xfId="60"/>
    <cellStyle name="Emphasis 1" xfId="61"/>
    <cellStyle name="Emphasis 2" xfId="62"/>
    <cellStyle name="Emphasis 3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Linked Cell 2" xfId="74"/>
    <cellStyle name="Linked Cell 2 2" xfId="75"/>
    <cellStyle name="Neutral" xfId="76"/>
    <cellStyle name="Normal 2" xfId="77"/>
    <cellStyle name="Normal 2 2" xfId="78"/>
    <cellStyle name="Normal 3" xfId="79"/>
    <cellStyle name="Normal 3 2" xfId="80"/>
    <cellStyle name="Normal 3_Planske tabele za bolnice 2017_24112016" xfId="81"/>
    <cellStyle name="Normal 4" xfId="82"/>
    <cellStyle name="Normál_Izvrsenje-PLAN2011" xfId="83"/>
    <cellStyle name="Normal_normativ kadra _ tabel_1_Planske tabele za bolnice 2017_24112016" xfId="84"/>
    <cellStyle name="Normal_TAB DZ 1-10 (1) 2_Planske tabele za bolnice 2017_24112016" xfId="85"/>
    <cellStyle name="Normal_TAB DZ 1-10 (1)_Planske tabele za bolnice 2017_24112016" xfId="86"/>
    <cellStyle name="Note" xfId="87"/>
    <cellStyle name="Note 2" xfId="88"/>
    <cellStyle name="Note 2 2" xfId="89"/>
    <cellStyle name="Output" xfId="90"/>
    <cellStyle name="Percent" xfId="91"/>
    <cellStyle name="Percent 2" xfId="92"/>
    <cellStyle name="Sheet Title" xfId="93"/>
    <cellStyle name="Student Information" xfId="94"/>
    <cellStyle name="Student Information - user entered" xfId="95"/>
    <cellStyle name="Title" xfId="96"/>
    <cellStyle name="Total" xfId="97"/>
    <cellStyle name="Warning Text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809625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ske%20tabele%20za%20bolnice%202017_2411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ДРЖАЈ"/>
      <sheetName val="Kadar.ode."/>
      <sheetName val="Kadar.dne.bol.dij."/>
      <sheetName val="Kadar.zaj.med.del."/>
      <sheetName val="Kadar.nem."/>
      <sheetName val="Kadar.zbirno "/>
      <sheetName val="Kapaciteti i korišćenje"/>
      <sheetName val="Pratioci"/>
      <sheetName val="Dnevne.bolnice"/>
      <sheetName val="Neonatologija"/>
      <sheetName val="Pregledi"/>
      <sheetName val="Operacije"/>
      <sheetName val="Usluge"/>
      <sheetName val="Dijagnostika"/>
      <sheetName val="Lab"/>
      <sheetName val="Dijalize"/>
      <sheetName val="Krv"/>
      <sheetName val="Lekovi"/>
      <sheetName val="Implantati"/>
      <sheetName val="Sanitet.mat"/>
      <sheetName val="Liste.čekanja"/>
      <sheetName val="Soc.Epid.Inform"/>
      <sheetName val="Kadar.nem. (2)"/>
    </sheetNames>
    <sheetDataSet>
      <sheetData sheetId="1">
        <row r="1">
          <cell r="C1" t="str">
            <v>Унети назив здравствене установе</v>
          </cell>
        </row>
        <row r="2">
          <cell r="C2" t="str">
            <v>Унети матични број здравствене установе</v>
          </cell>
        </row>
        <row r="3">
          <cell r="C3" t="str">
            <v>31.12.2016.</v>
          </cell>
        </row>
        <row r="25">
          <cell r="AD25">
            <v>0</v>
          </cell>
          <cell r="AE25">
            <v>0</v>
          </cell>
          <cell r="AF25">
            <v>0</v>
          </cell>
        </row>
      </sheetData>
      <sheetData sheetId="2">
        <row r="18">
          <cell r="P18">
            <v>0</v>
          </cell>
          <cell r="Q18">
            <v>0</v>
          </cell>
          <cell r="R18">
            <v>0</v>
          </cell>
        </row>
      </sheetData>
      <sheetData sheetId="3">
        <row r="22">
          <cell r="E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</sheetData>
      <sheetData sheetId="4">
        <row r="23">
          <cell r="H23">
            <v>0</v>
          </cell>
          <cell r="I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zoomScalePageLayoutView="0" workbookViewId="0" topLeftCell="A1">
      <selection activeCell="F43" sqref="F43"/>
    </sheetView>
  </sheetViews>
  <sheetFormatPr defaultColWidth="9.00390625" defaultRowHeight="12.75"/>
  <cols>
    <col min="1" max="1" width="12.25390625" style="9" customWidth="1"/>
    <col min="2" max="16384" width="9.125" style="9" customWidth="1"/>
  </cols>
  <sheetData>
    <row r="2" spans="2:8" ht="14.25">
      <c r="B2" s="532" t="s">
        <v>77</v>
      </c>
      <c r="C2" s="532"/>
      <c r="D2" s="532"/>
      <c r="E2" s="532"/>
      <c r="F2" s="532"/>
      <c r="G2" s="532"/>
      <c r="H2" s="532"/>
    </row>
    <row r="3" spans="2:8" ht="15.75">
      <c r="B3" s="533" t="s">
        <v>78</v>
      </c>
      <c r="C3" s="533"/>
      <c r="D3" s="533"/>
      <c r="E3" s="533"/>
      <c r="F3" s="533"/>
      <c r="G3" s="533"/>
      <c r="H3" s="533"/>
    </row>
    <row r="6" spans="1:9" ht="18.75">
      <c r="A6" s="534" t="s">
        <v>79</v>
      </c>
      <c r="B6" s="534"/>
      <c r="C6" s="534"/>
      <c r="D6" s="534"/>
      <c r="E6" s="534"/>
      <c r="F6" s="534"/>
      <c r="G6" s="534"/>
      <c r="H6" s="534"/>
      <c r="I6" s="534"/>
    </row>
    <row r="7" spans="1:9" ht="18.75">
      <c r="A7" s="534" t="s">
        <v>80</v>
      </c>
      <c r="B7" s="534"/>
      <c r="C7" s="534"/>
      <c r="D7" s="534"/>
      <c r="E7" s="534"/>
      <c r="F7" s="534"/>
      <c r="G7" s="534"/>
      <c r="H7" s="534"/>
      <c r="I7" s="534"/>
    </row>
    <row r="8" spans="1:9" ht="18.75">
      <c r="A8" s="534" t="s">
        <v>245</v>
      </c>
      <c r="B8" s="534"/>
      <c r="C8" s="534"/>
      <c r="D8" s="534"/>
      <c r="E8" s="534"/>
      <c r="F8" s="534"/>
      <c r="G8" s="534"/>
      <c r="H8" s="534"/>
      <c r="I8" s="534"/>
    </row>
    <row r="9" spans="1:9" ht="18.75">
      <c r="A9" s="534"/>
      <c r="B9" s="534"/>
      <c r="C9" s="534"/>
      <c r="D9" s="534"/>
      <c r="E9" s="534"/>
      <c r="F9" s="534"/>
      <c r="G9" s="534"/>
      <c r="H9" s="534"/>
      <c r="I9" s="534"/>
    </row>
    <row r="10" ht="12.75">
      <c r="B10" s="27" t="s">
        <v>122</v>
      </c>
    </row>
    <row r="12" spans="1:9" ht="14.25">
      <c r="A12" s="88" t="s">
        <v>246</v>
      </c>
      <c r="B12" s="92"/>
      <c r="C12" s="92"/>
      <c r="D12" s="92"/>
      <c r="E12" s="92"/>
      <c r="F12" s="92"/>
      <c r="G12" s="92"/>
      <c r="H12" s="92"/>
      <c r="I12" s="92"/>
    </row>
    <row r="13" spans="1:9" ht="14.25">
      <c r="A13" s="88" t="s">
        <v>247</v>
      </c>
      <c r="B13" s="92"/>
      <c r="C13" s="92"/>
      <c r="D13" s="92"/>
      <c r="E13" s="92"/>
      <c r="F13" s="92"/>
      <c r="G13" s="92"/>
      <c r="H13" s="92"/>
      <c r="I13" s="92"/>
    </row>
    <row r="14" spans="1:9" ht="14.25">
      <c r="A14" s="88" t="s">
        <v>248</v>
      </c>
      <c r="B14" s="92"/>
      <c r="C14" s="92"/>
      <c r="D14" s="92"/>
      <c r="E14" s="92"/>
      <c r="F14" s="92"/>
      <c r="G14" s="92"/>
      <c r="H14" s="92"/>
      <c r="I14" s="92"/>
    </row>
    <row r="15" spans="1:9" ht="14.25">
      <c r="A15" s="88" t="s">
        <v>249</v>
      </c>
      <c r="B15" s="92"/>
      <c r="C15" s="92"/>
      <c r="D15" s="92"/>
      <c r="E15" s="92"/>
      <c r="F15" s="92"/>
      <c r="G15" s="92"/>
      <c r="H15" s="92"/>
      <c r="I15" s="92"/>
    </row>
    <row r="16" spans="1:9" ht="14.25">
      <c r="A16" s="92" t="s">
        <v>212</v>
      </c>
      <c r="B16" s="92"/>
      <c r="C16" s="92"/>
      <c r="D16" s="92"/>
      <c r="E16" s="92"/>
      <c r="F16" s="92"/>
      <c r="G16" s="92"/>
      <c r="H16" s="92"/>
      <c r="I16" s="92"/>
    </row>
    <row r="17" spans="1:9" ht="15.75" customHeight="1">
      <c r="A17" s="92" t="s">
        <v>219</v>
      </c>
      <c r="B17" s="92"/>
      <c r="C17" s="92"/>
      <c r="D17" s="92"/>
      <c r="E17" s="92"/>
      <c r="F17" s="92"/>
      <c r="G17" s="92"/>
      <c r="H17" s="92"/>
      <c r="I17" s="92"/>
    </row>
    <row r="18" spans="1:9" ht="15.75" customHeight="1">
      <c r="A18" s="92" t="s">
        <v>220</v>
      </c>
      <c r="B18" s="92"/>
      <c r="C18" s="92"/>
      <c r="D18" s="92"/>
      <c r="E18" s="92"/>
      <c r="F18" s="92"/>
      <c r="G18" s="92"/>
      <c r="H18" s="92"/>
      <c r="I18" s="92"/>
    </row>
    <row r="19" spans="1:9" ht="14.25">
      <c r="A19" s="92" t="s">
        <v>239</v>
      </c>
      <c r="B19" s="92"/>
      <c r="C19" s="92"/>
      <c r="D19" s="92"/>
      <c r="E19" s="92"/>
      <c r="F19" s="92"/>
      <c r="G19" s="92"/>
      <c r="H19" s="92"/>
      <c r="I19" s="92"/>
    </row>
    <row r="20" spans="1:9" ht="14.25">
      <c r="A20" s="92" t="s">
        <v>224</v>
      </c>
      <c r="B20" s="92"/>
      <c r="C20" s="92"/>
      <c r="D20" s="92"/>
      <c r="E20" s="92"/>
      <c r="F20" s="92"/>
      <c r="G20" s="92"/>
      <c r="H20" s="92"/>
      <c r="I20" s="92"/>
    </row>
    <row r="21" spans="1:9" ht="14.25">
      <c r="A21" s="92" t="s">
        <v>227</v>
      </c>
      <c r="B21" s="92"/>
      <c r="C21" s="92"/>
      <c r="D21" s="92"/>
      <c r="E21" s="92"/>
      <c r="F21" s="92"/>
      <c r="G21" s="92"/>
      <c r="H21" s="92"/>
      <c r="I21" s="92"/>
    </row>
    <row r="22" spans="1:9" ht="14.25">
      <c r="A22" s="92" t="s">
        <v>226</v>
      </c>
      <c r="B22" s="92"/>
      <c r="C22" s="92"/>
      <c r="D22" s="92"/>
      <c r="E22" s="92"/>
      <c r="F22" s="92"/>
      <c r="G22" s="92"/>
      <c r="H22" s="92"/>
      <c r="I22" s="92"/>
    </row>
    <row r="23" spans="1:9" ht="14.25">
      <c r="A23" s="92" t="s">
        <v>240</v>
      </c>
      <c r="B23" s="92"/>
      <c r="C23" s="92"/>
      <c r="D23" s="92"/>
      <c r="E23" s="92"/>
      <c r="F23" s="92"/>
      <c r="G23" s="92"/>
      <c r="H23" s="92"/>
      <c r="I23" s="92"/>
    </row>
    <row r="24" spans="1:9" ht="14.25">
      <c r="A24" s="92" t="s">
        <v>231</v>
      </c>
      <c r="B24" s="92"/>
      <c r="C24" s="92"/>
      <c r="D24" s="92"/>
      <c r="E24" s="92"/>
      <c r="F24" s="92"/>
      <c r="G24" s="92"/>
      <c r="H24" s="92"/>
      <c r="I24" s="92"/>
    </row>
    <row r="25" spans="1:9" ht="14.25">
      <c r="A25" s="92" t="s">
        <v>241</v>
      </c>
      <c r="B25" s="92"/>
      <c r="C25" s="92"/>
      <c r="D25" s="92"/>
      <c r="E25" s="92"/>
      <c r="F25" s="92"/>
      <c r="G25" s="92"/>
      <c r="H25" s="92"/>
      <c r="I25" s="92"/>
    </row>
    <row r="26" spans="1:9" ht="14.25">
      <c r="A26" s="92" t="s">
        <v>182</v>
      </c>
      <c r="B26" s="92"/>
      <c r="C26" s="92"/>
      <c r="D26" s="92"/>
      <c r="E26" s="92"/>
      <c r="F26" s="92"/>
      <c r="G26" s="92"/>
      <c r="H26" s="92"/>
      <c r="I26" s="92"/>
    </row>
    <row r="27" spans="1:9" ht="14.25">
      <c r="A27" s="92" t="s">
        <v>232</v>
      </c>
      <c r="B27" s="92"/>
      <c r="C27" s="92"/>
      <c r="D27" s="92"/>
      <c r="E27" s="92"/>
      <c r="F27" s="92"/>
      <c r="G27" s="92"/>
      <c r="H27" s="92"/>
      <c r="I27" s="92"/>
    </row>
    <row r="28" spans="1:9" ht="14.25">
      <c r="A28" s="92" t="s">
        <v>233</v>
      </c>
      <c r="B28" s="92"/>
      <c r="C28" s="92"/>
      <c r="D28" s="92"/>
      <c r="E28" s="92"/>
      <c r="F28" s="92"/>
      <c r="G28" s="92"/>
      <c r="H28" s="92"/>
      <c r="I28" s="92"/>
    </row>
    <row r="29" spans="1:9" ht="14.25">
      <c r="A29" s="92" t="s">
        <v>235</v>
      </c>
      <c r="B29" s="92"/>
      <c r="C29" s="92"/>
      <c r="D29" s="92"/>
      <c r="E29" s="92"/>
      <c r="F29" s="92"/>
      <c r="G29" s="92"/>
      <c r="H29" s="92"/>
      <c r="I29" s="92"/>
    </row>
    <row r="30" spans="1:9" ht="14.25">
      <c r="A30" s="92" t="s">
        <v>236</v>
      </c>
      <c r="B30" s="92"/>
      <c r="C30" s="92"/>
      <c r="D30" s="92"/>
      <c r="E30" s="92"/>
      <c r="F30" s="92"/>
      <c r="G30" s="92"/>
      <c r="H30" s="92"/>
      <c r="I30" s="92"/>
    </row>
    <row r="31" spans="1:9" ht="14.25">
      <c r="A31" s="92" t="s">
        <v>237</v>
      </c>
      <c r="B31" s="92"/>
      <c r="C31" s="92"/>
      <c r="D31" s="92"/>
      <c r="E31" s="92"/>
      <c r="F31" s="92"/>
      <c r="G31" s="92"/>
      <c r="H31" s="92"/>
      <c r="I31" s="92"/>
    </row>
    <row r="32" spans="1:9" ht="14.25">
      <c r="A32" s="92" t="s">
        <v>238</v>
      </c>
      <c r="B32" s="92"/>
      <c r="C32" s="92"/>
      <c r="D32" s="92"/>
      <c r="E32" s="92"/>
      <c r="F32" s="92"/>
      <c r="G32" s="92"/>
      <c r="H32" s="92"/>
      <c r="I32" s="92"/>
    </row>
  </sheetData>
  <sheetProtection/>
  <mergeCells count="6">
    <mergeCell ref="B2:H2"/>
    <mergeCell ref="B3:H3"/>
    <mergeCell ref="A9:I9"/>
    <mergeCell ref="A6:I6"/>
    <mergeCell ref="A7:I7"/>
    <mergeCell ref="A8:I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43"/>
  <sheetViews>
    <sheetView showGridLines="0" workbookViewId="0" topLeftCell="B169">
      <selection activeCell="H18" sqref="H18"/>
    </sheetView>
  </sheetViews>
  <sheetFormatPr defaultColWidth="9.00390625" defaultRowHeight="12.75"/>
  <cols>
    <col min="1" max="1" width="3.75390625" style="2" hidden="1" customWidth="1"/>
    <col min="2" max="2" width="11.00390625" style="2" customWidth="1"/>
    <col min="3" max="3" width="64.875" style="2" customWidth="1"/>
    <col min="4" max="4" width="10.25390625" style="2" customWidth="1"/>
    <col min="5" max="5" width="10.125" style="140" customWidth="1"/>
    <col min="6" max="6" width="11.375" style="2" customWidth="1"/>
    <col min="7" max="7" width="7.625" style="140" customWidth="1"/>
    <col min="8" max="8" width="11.75390625" style="2" customWidth="1"/>
    <col min="9" max="9" width="8.125" style="140" customWidth="1"/>
    <col min="10" max="16384" width="9.125" style="2" customWidth="1"/>
  </cols>
  <sheetData>
    <row r="1" spans="1:9" ht="15.75">
      <c r="A1" s="231" t="s">
        <v>541</v>
      </c>
      <c r="B1" s="95"/>
      <c r="C1" s="96" t="s">
        <v>195</v>
      </c>
      <c r="D1" s="87" t="s">
        <v>58</v>
      </c>
      <c r="E1" s="91"/>
      <c r="F1" s="91"/>
      <c r="G1" s="91"/>
      <c r="H1" s="93"/>
      <c r="I1" s="65"/>
    </row>
    <row r="2" spans="1:9" ht="15.75">
      <c r="A2" s="230" t="s">
        <v>540</v>
      </c>
      <c r="B2" s="95"/>
      <c r="C2" s="96" t="s">
        <v>196</v>
      </c>
      <c r="D2" s="531">
        <v>7248261</v>
      </c>
      <c r="E2" s="519"/>
      <c r="F2" s="91"/>
      <c r="G2" s="91"/>
      <c r="H2" s="93"/>
      <c r="I2" s="65"/>
    </row>
    <row r="3" spans="1:9" ht="15.75">
      <c r="A3" s="230"/>
      <c r="B3" s="95"/>
      <c r="C3" s="96" t="s">
        <v>198</v>
      </c>
      <c r="D3" s="87"/>
      <c r="E3" s="91"/>
      <c r="F3" s="91"/>
      <c r="G3" s="91"/>
      <c r="H3" s="93"/>
      <c r="I3" s="65"/>
    </row>
    <row r="4" spans="1:9" ht="15.75">
      <c r="A4" s="230"/>
      <c r="B4" s="95"/>
      <c r="C4" s="96" t="s">
        <v>197</v>
      </c>
      <c r="D4" s="88" t="s">
        <v>240</v>
      </c>
      <c r="E4" s="92"/>
      <c r="F4" s="92"/>
      <c r="G4" s="92"/>
      <c r="H4" s="94"/>
      <c r="I4" s="65"/>
    </row>
    <row r="5" spans="1:9" ht="15.75">
      <c r="A5" s="230"/>
      <c r="B5" s="95"/>
      <c r="C5" s="96" t="s">
        <v>225</v>
      </c>
      <c r="D5" s="88"/>
      <c r="E5" s="92"/>
      <c r="F5" s="92"/>
      <c r="G5" s="92"/>
      <c r="H5" s="94"/>
      <c r="I5" s="65"/>
    </row>
    <row r="6" spans="1:9" ht="15.75">
      <c r="A6" s="230"/>
      <c r="B6" s="230"/>
      <c r="C6" s="230"/>
      <c r="D6" s="3"/>
      <c r="E6" s="229"/>
      <c r="F6" s="3"/>
      <c r="G6" s="229"/>
      <c r="H6" s="3"/>
      <c r="I6" s="229"/>
    </row>
    <row r="7" spans="7:9" ht="13.5" thickBot="1">
      <c r="G7" s="228"/>
      <c r="I7" s="228" t="s">
        <v>539</v>
      </c>
    </row>
    <row r="8" spans="1:9" ht="21" customHeight="1">
      <c r="A8" s="576" t="s">
        <v>65</v>
      </c>
      <c r="B8" s="518" t="s">
        <v>108</v>
      </c>
      <c r="C8" s="518" t="s">
        <v>107</v>
      </c>
      <c r="D8" s="518" t="s">
        <v>538</v>
      </c>
      <c r="E8" s="518"/>
      <c r="F8" s="518" t="s">
        <v>537</v>
      </c>
      <c r="G8" s="518"/>
      <c r="H8" s="518" t="s">
        <v>61</v>
      </c>
      <c r="I8" s="580"/>
    </row>
    <row r="9" spans="1:9" ht="16.5" customHeight="1">
      <c r="A9" s="577"/>
      <c r="B9" s="564"/>
      <c r="C9" s="564"/>
      <c r="D9" s="564" t="s">
        <v>536</v>
      </c>
      <c r="E9" s="564"/>
      <c r="F9" s="564" t="s">
        <v>536</v>
      </c>
      <c r="G9" s="564"/>
      <c r="H9" s="564" t="s">
        <v>536</v>
      </c>
      <c r="I9" s="581"/>
    </row>
    <row r="10" spans="1:9" ht="75" customHeight="1" thickBot="1">
      <c r="A10" s="578"/>
      <c r="B10" s="564"/>
      <c r="C10" s="564"/>
      <c r="D10" s="115" t="s">
        <v>726</v>
      </c>
      <c r="E10" s="115" t="s">
        <v>725</v>
      </c>
      <c r="F10" s="115" t="s">
        <v>242</v>
      </c>
      <c r="G10" s="115" t="s">
        <v>725</v>
      </c>
      <c r="H10" s="115" t="s">
        <v>242</v>
      </c>
      <c r="I10" s="115" t="s">
        <v>725</v>
      </c>
    </row>
    <row r="11" spans="1:9" ht="12.75" customHeight="1" thickTop="1">
      <c r="A11" s="223">
        <v>0</v>
      </c>
      <c r="B11" s="224">
        <v>1</v>
      </c>
      <c r="C11" s="226">
        <v>2</v>
      </c>
      <c r="D11" s="224">
        <v>3</v>
      </c>
      <c r="E11" s="225">
        <v>4</v>
      </c>
      <c r="F11" s="224">
        <v>6</v>
      </c>
      <c r="G11" s="225">
        <v>7</v>
      </c>
      <c r="H11" s="224">
        <v>9</v>
      </c>
      <c r="I11" s="472">
        <v>10</v>
      </c>
    </row>
    <row r="12" spans="1:9" ht="12.75" customHeight="1">
      <c r="A12" s="223"/>
      <c r="B12" s="575" t="s">
        <v>535</v>
      </c>
      <c r="C12" s="575"/>
      <c r="D12" s="575"/>
      <c r="E12" s="575"/>
      <c r="F12" s="575"/>
      <c r="G12" s="575"/>
      <c r="H12" s="575"/>
      <c r="I12" s="579"/>
    </row>
    <row r="13" spans="1:9" ht="12.75" customHeight="1">
      <c r="A13" s="214"/>
      <c r="B13" s="516" t="s">
        <v>534</v>
      </c>
      <c r="C13" s="516"/>
      <c r="D13" s="516"/>
      <c r="E13" s="516"/>
      <c r="F13" s="516"/>
      <c r="G13" s="516"/>
      <c r="H13" s="516"/>
      <c r="I13" s="517"/>
    </row>
    <row r="14" spans="1:9" ht="12.75" customHeight="1">
      <c r="A14" s="212"/>
      <c r="B14" s="522" t="s">
        <v>451</v>
      </c>
      <c r="C14" s="522"/>
      <c r="D14" s="222"/>
      <c r="E14" s="213"/>
      <c r="F14" s="213"/>
      <c r="G14" s="213"/>
      <c r="H14" s="213"/>
      <c r="I14" s="473"/>
    </row>
    <row r="15" spans="1:9" ht="12.75" customHeight="1">
      <c r="A15" s="157">
        <v>1</v>
      </c>
      <c r="B15" s="174" t="s">
        <v>450</v>
      </c>
      <c r="C15" s="221" t="s">
        <v>449</v>
      </c>
      <c r="D15" s="146">
        <v>10</v>
      </c>
      <c r="E15" s="152">
        <v>10</v>
      </c>
      <c r="F15" s="185">
        <v>4</v>
      </c>
      <c r="G15" s="173">
        <v>10</v>
      </c>
      <c r="H15" s="216">
        <f aca="true" t="shared" si="0" ref="H15:H22">D15+F15</f>
        <v>14</v>
      </c>
      <c r="I15" s="474">
        <f aca="true" t="shared" si="1" ref="I15:I22">E15+G15</f>
        <v>20</v>
      </c>
    </row>
    <row r="16" spans="1:9" ht="12.75" customHeight="1">
      <c r="A16" s="157">
        <v>2</v>
      </c>
      <c r="B16" s="174" t="s">
        <v>503</v>
      </c>
      <c r="C16" s="155" t="s">
        <v>502</v>
      </c>
      <c r="D16" s="146"/>
      <c r="E16" s="152">
        <v>30</v>
      </c>
      <c r="F16" s="185"/>
      <c r="G16" s="173">
        <v>3</v>
      </c>
      <c r="H16" s="216">
        <f t="shared" si="0"/>
        <v>0</v>
      </c>
      <c r="I16" s="474">
        <f t="shared" si="1"/>
        <v>33</v>
      </c>
    </row>
    <row r="17" spans="1:9" ht="12.75" customHeight="1">
      <c r="A17" s="176">
        <v>5</v>
      </c>
      <c r="B17" s="160" t="s">
        <v>276</v>
      </c>
      <c r="C17" s="159" t="s">
        <v>533</v>
      </c>
      <c r="D17" s="146">
        <v>3278</v>
      </c>
      <c r="E17" s="152">
        <v>3300</v>
      </c>
      <c r="F17" s="185">
        <v>1270</v>
      </c>
      <c r="G17" s="175">
        <v>1800</v>
      </c>
      <c r="H17" s="216">
        <f t="shared" si="0"/>
        <v>4548</v>
      </c>
      <c r="I17" s="474">
        <f t="shared" si="1"/>
        <v>5100</v>
      </c>
    </row>
    <row r="18" spans="1:9" ht="12.75" customHeight="1">
      <c r="A18" s="157">
        <v>6</v>
      </c>
      <c r="B18" s="174" t="s">
        <v>447</v>
      </c>
      <c r="C18" s="155" t="s">
        <v>446</v>
      </c>
      <c r="D18" s="146"/>
      <c r="E18" s="175">
        <v>30</v>
      </c>
      <c r="F18" s="185"/>
      <c r="G18" s="152">
        <v>2</v>
      </c>
      <c r="H18" s="216">
        <f t="shared" si="0"/>
        <v>0</v>
      </c>
      <c r="I18" s="474">
        <f t="shared" si="1"/>
        <v>32</v>
      </c>
    </row>
    <row r="19" spans="1:9" ht="12.75" customHeight="1">
      <c r="A19" s="157">
        <v>7</v>
      </c>
      <c r="B19" s="174" t="s">
        <v>445</v>
      </c>
      <c r="C19" s="155" t="s">
        <v>444</v>
      </c>
      <c r="D19" s="146"/>
      <c r="E19" s="175">
        <v>30</v>
      </c>
      <c r="F19" s="185"/>
      <c r="G19" s="152">
        <v>2</v>
      </c>
      <c r="H19" s="216">
        <f t="shared" si="0"/>
        <v>0</v>
      </c>
      <c r="I19" s="474">
        <f t="shared" si="1"/>
        <v>32</v>
      </c>
    </row>
    <row r="20" spans="1:9" ht="12.75" customHeight="1">
      <c r="A20" s="157">
        <v>8</v>
      </c>
      <c r="B20" s="174" t="s">
        <v>441</v>
      </c>
      <c r="C20" s="155" t="s">
        <v>440</v>
      </c>
      <c r="D20" s="146">
        <v>26</v>
      </c>
      <c r="E20" s="152">
        <v>40</v>
      </c>
      <c r="F20" s="185">
        <v>6</v>
      </c>
      <c r="G20" s="152">
        <v>8</v>
      </c>
      <c r="H20" s="216">
        <f t="shared" si="0"/>
        <v>32</v>
      </c>
      <c r="I20" s="474">
        <f t="shared" si="1"/>
        <v>48</v>
      </c>
    </row>
    <row r="21" spans="1:9" ht="12.75" customHeight="1">
      <c r="A21" s="157">
        <v>10</v>
      </c>
      <c r="B21" s="174" t="s">
        <v>437</v>
      </c>
      <c r="C21" s="155" t="s">
        <v>436</v>
      </c>
      <c r="D21" s="146">
        <v>16</v>
      </c>
      <c r="E21" s="175">
        <v>40</v>
      </c>
      <c r="F21" s="185">
        <v>1608</v>
      </c>
      <c r="G21" s="175">
        <v>1700</v>
      </c>
      <c r="H21" s="216">
        <f t="shared" si="0"/>
        <v>1624</v>
      </c>
      <c r="I21" s="474">
        <f t="shared" si="1"/>
        <v>1740</v>
      </c>
    </row>
    <row r="22" spans="1:9" ht="23.25" customHeight="1">
      <c r="A22" s="157">
        <v>11</v>
      </c>
      <c r="B22" s="174" t="s">
        <v>435</v>
      </c>
      <c r="C22" s="155" t="s">
        <v>434</v>
      </c>
      <c r="D22" s="146">
        <v>247</v>
      </c>
      <c r="E22" s="175">
        <v>352</v>
      </c>
      <c r="F22" s="185">
        <v>931</v>
      </c>
      <c r="G22" s="175">
        <v>450</v>
      </c>
      <c r="H22" s="216">
        <f t="shared" si="0"/>
        <v>1178</v>
      </c>
      <c r="I22" s="474">
        <f t="shared" si="1"/>
        <v>802</v>
      </c>
    </row>
    <row r="23" spans="1:9" ht="12.75" customHeight="1">
      <c r="A23" s="157"/>
      <c r="B23" s="174" t="s">
        <v>509</v>
      </c>
      <c r="C23" s="155" t="s">
        <v>620</v>
      </c>
      <c r="D23" s="146">
        <v>7</v>
      </c>
      <c r="E23" s="175">
        <v>7</v>
      </c>
      <c r="F23" s="185"/>
      <c r="G23" s="175"/>
      <c r="H23" s="216">
        <v>7</v>
      </c>
      <c r="I23" s="474">
        <v>7</v>
      </c>
    </row>
    <row r="24" spans="1:9" ht="12.75" customHeight="1">
      <c r="A24" s="157"/>
      <c r="B24" s="174" t="s">
        <v>419</v>
      </c>
      <c r="C24" s="155" t="s">
        <v>418</v>
      </c>
      <c r="D24" s="146">
        <v>4408</v>
      </c>
      <c r="E24" s="175">
        <v>4500</v>
      </c>
      <c r="F24" s="185"/>
      <c r="G24" s="175">
        <v>10</v>
      </c>
      <c r="H24" s="216">
        <f>D24+F24</f>
        <v>4408</v>
      </c>
      <c r="I24" s="474">
        <f>E24+G24</f>
        <v>4510</v>
      </c>
    </row>
    <row r="25" spans="1:9" ht="12.75" customHeight="1">
      <c r="A25" s="220">
        <v>16</v>
      </c>
      <c r="B25" s="180" t="s">
        <v>415</v>
      </c>
      <c r="C25" s="149" t="s">
        <v>532</v>
      </c>
      <c r="D25" s="146">
        <v>62</v>
      </c>
      <c r="E25" s="219">
        <v>150</v>
      </c>
      <c r="F25" s="185">
        <v>87</v>
      </c>
      <c r="G25" s="219">
        <v>100</v>
      </c>
      <c r="H25" s="216">
        <f>D25+F25</f>
        <v>149</v>
      </c>
      <c r="I25" s="475">
        <f>E25+G25</f>
        <v>250</v>
      </c>
    </row>
    <row r="26" spans="1:9" ht="12.75" customHeight="1">
      <c r="A26" s="220"/>
      <c r="B26" s="404"/>
      <c r="C26" s="413" t="s">
        <v>265</v>
      </c>
      <c r="D26" s="405">
        <f>SUM(D15:D25)</f>
        <v>8054</v>
      </c>
      <c r="E26" s="406">
        <f>SUM(E15:E25)</f>
        <v>8489</v>
      </c>
      <c r="F26" s="407">
        <f>SUM(F15:F25)</f>
        <v>3906</v>
      </c>
      <c r="G26" s="406">
        <f>SUM(G14:G25)</f>
        <v>4085</v>
      </c>
      <c r="H26" s="408">
        <f>SUM(H15:H25)</f>
        <v>11960</v>
      </c>
      <c r="I26" s="476">
        <f>SUM(I15:I25)</f>
        <v>12574</v>
      </c>
    </row>
    <row r="27" spans="1:9" ht="12.75" customHeight="1">
      <c r="A27" s="188" t="s">
        <v>531</v>
      </c>
      <c r="B27" s="186"/>
      <c r="C27" s="187" t="s">
        <v>412</v>
      </c>
      <c r="D27" s="146"/>
      <c r="E27" s="186"/>
      <c r="F27" s="185"/>
      <c r="G27" s="186"/>
      <c r="H27" s="216"/>
      <c r="I27" s="474"/>
    </row>
    <row r="28" spans="1:9" ht="27.75" customHeight="1">
      <c r="A28" s="157">
        <v>17</v>
      </c>
      <c r="B28" s="156" t="s">
        <v>528</v>
      </c>
      <c r="C28" s="155" t="s">
        <v>527</v>
      </c>
      <c r="D28" s="146">
        <v>1042</v>
      </c>
      <c r="E28" s="152">
        <v>1200</v>
      </c>
      <c r="F28" s="185">
        <v>2</v>
      </c>
      <c r="G28" s="175">
        <v>10</v>
      </c>
      <c r="H28" s="216">
        <f aca="true" t="shared" si="2" ref="H28:H36">D28+F28</f>
        <v>1044</v>
      </c>
      <c r="I28" s="474">
        <f>E28+G28</f>
        <v>1210</v>
      </c>
    </row>
    <row r="29" spans="1:9" ht="25.5" customHeight="1">
      <c r="A29" s="157">
        <v>18</v>
      </c>
      <c r="B29" s="156" t="s">
        <v>409</v>
      </c>
      <c r="C29" s="155" t="s">
        <v>408</v>
      </c>
      <c r="D29" s="146">
        <v>453</v>
      </c>
      <c r="E29" s="152">
        <v>400</v>
      </c>
      <c r="F29" s="185">
        <v>2</v>
      </c>
      <c r="G29" s="175">
        <v>10</v>
      </c>
      <c r="H29" s="216">
        <f t="shared" si="2"/>
        <v>455</v>
      </c>
      <c r="I29" s="474">
        <f aca="true" t="shared" si="3" ref="I29:I43">E29+G29</f>
        <v>410</v>
      </c>
    </row>
    <row r="30" spans="1:9" ht="29.25" customHeight="1">
      <c r="A30" s="157">
        <v>19</v>
      </c>
      <c r="B30" s="156" t="s">
        <v>407</v>
      </c>
      <c r="C30" s="155" t="s">
        <v>406</v>
      </c>
      <c r="D30" s="146">
        <v>58</v>
      </c>
      <c r="E30" s="152">
        <v>70</v>
      </c>
      <c r="F30" s="185"/>
      <c r="G30" s="175">
        <v>10</v>
      </c>
      <c r="H30" s="216">
        <f t="shared" si="2"/>
        <v>58</v>
      </c>
      <c r="I30" s="474">
        <f t="shared" si="3"/>
        <v>80</v>
      </c>
    </row>
    <row r="31" spans="1:9" ht="27" customHeight="1">
      <c r="A31" s="157">
        <v>20</v>
      </c>
      <c r="B31" s="156" t="s">
        <v>405</v>
      </c>
      <c r="C31" s="155" t="s">
        <v>404</v>
      </c>
      <c r="D31" s="146">
        <v>92</v>
      </c>
      <c r="E31" s="152">
        <v>105</v>
      </c>
      <c r="F31" s="185"/>
      <c r="G31" s="175">
        <v>10</v>
      </c>
      <c r="H31" s="216">
        <f t="shared" si="2"/>
        <v>92</v>
      </c>
      <c r="I31" s="474">
        <f t="shared" si="3"/>
        <v>115</v>
      </c>
    </row>
    <row r="32" spans="1:9" ht="25.5" customHeight="1">
      <c r="A32" s="157">
        <v>21</v>
      </c>
      <c r="B32" s="156" t="s">
        <v>403</v>
      </c>
      <c r="C32" s="155" t="s">
        <v>402</v>
      </c>
      <c r="D32" s="146">
        <v>4554</v>
      </c>
      <c r="E32" s="152">
        <v>4200</v>
      </c>
      <c r="F32" s="185"/>
      <c r="G32" s="175">
        <v>100</v>
      </c>
      <c r="H32" s="216">
        <f t="shared" si="2"/>
        <v>4554</v>
      </c>
      <c r="I32" s="474">
        <f t="shared" si="3"/>
        <v>4300</v>
      </c>
    </row>
    <row r="33" spans="1:9" ht="25.5" customHeight="1">
      <c r="A33" s="157">
        <v>22</v>
      </c>
      <c r="B33" s="156" t="s">
        <v>401</v>
      </c>
      <c r="C33" s="155" t="s">
        <v>400</v>
      </c>
      <c r="D33" s="146">
        <v>508</v>
      </c>
      <c r="E33" s="152">
        <v>500</v>
      </c>
      <c r="F33" s="185"/>
      <c r="G33" s="175">
        <v>20</v>
      </c>
      <c r="H33" s="216">
        <f t="shared" si="2"/>
        <v>508</v>
      </c>
      <c r="I33" s="474">
        <f t="shared" si="3"/>
        <v>520</v>
      </c>
    </row>
    <row r="34" spans="1:9" ht="24.75" customHeight="1">
      <c r="A34" s="157">
        <v>23</v>
      </c>
      <c r="B34" s="156" t="s">
        <v>486</v>
      </c>
      <c r="C34" s="155" t="s">
        <v>485</v>
      </c>
      <c r="D34" s="146">
        <v>588</v>
      </c>
      <c r="E34" s="152">
        <v>500</v>
      </c>
      <c r="F34" s="185"/>
      <c r="G34" s="175">
        <v>10</v>
      </c>
      <c r="H34" s="216">
        <f t="shared" si="2"/>
        <v>588</v>
      </c>
      <c r="I34" s="474">
        <f t="shared" si="3"/>
        <v>510</v>
      </c>
    </row>
    <row r="35" spans="1:9" ht="32.25" customHeight="1">
      <c r="A35" s="157">
        <v>24</v>
      </c>
      <c r="B35" s="156" t="s">
        <v>399</v>
      </c>
      <c r="C35" s="155" t="s">
        <v>398</v>
      </c>
      <c r="D35" s="146">
        <v>6380</v>
      </c>
      <c r="E35" s="152">
        <v>6400</v>
      </c>
      <c r="F35" s="185"/>
      <c r="G35" s="175">
        <v>50</v>
      </c>
      <c r="H35" s="216">
        <f t="shared" si="2"/>
        <v>6380</v>
      </c>
      <c r="I35" s="474">
        <f t="shared" si="3"/>
        <v>6450</v>
      </c>
    </row>
    <row r="36" spans="1:9" ht="25.5" customHeight="1">
      <c r="A36" s="157">
        <v>25</v>
      </c>
      <c r="B36" s="156" t="s">
        <v>389</v>
      </c>
      <c r="C36" s="155" t="s">
        <v>388</v>
      </c>
      <c r="D36" s="146">
        <v>4777</v>
      </c>
      <c r="E36" s="152">
        <v>4800</v>
      </c>
      <c r="F36" s="185"/>
      <c r="G36" s="175">
        <v>100</v>
      </c>
      <c r="H36" s="216">
        <f t="shared" si="2"/>
        <v>4777</v>
      </c>
      <c r="I36" s="474">
        <f t="shared" si="3"/>
        <v>4900</v>
      </c>
    </row>
    <row r="37" spans="1:9" ht="18.75" customHeight="1">
      <c r="A37" s="157"/>
      <c r="B37" s="156" t="s">
        <v>488</v>
      </c>
      <c r="C37" s="155" t="s">
        <v>621</v>
      </c>
      <c r="D37" s="146">
        <v>2</v>
      </c>
      <c r="E37" s="152">
        <v>100</v>
      </c>
      <c r="F37" s="185"/>
      <c r="G37" s="175"/>
      <c r="H37" s="216">
        <f aca="true" t="shared" si="4" ref="H37:H43">D37+F37</f>
        <v>2</v>
      </c>
      <c r="I37" s="474">
        <f t="shared" si="3"/>
        <v>100</v>
      </c>
    </row>
    <row r="38" spans="1:9" ht="12.75" customHeight="1">
      <c r="A38" s="176">
        <v>30</v>
      </c>
      <c r="B38" s="174" t="s">
        <v>342</v>
      </c>
      <c r="C38" s="155" t="s">
        <v>341</v>
      </c>
      <c r="D38" s="146">
        <v>450</v>
      </c>
      <c r="E38" s="152">
        <v>500</v>
      </c>
      <c r="F38" s="185"/>
      <c r="G38" s="179">
        <v>50</v>
      </c>
      <c r="H38" s="216">
        <f t="shared" si="4"/>
        <v>450</v>
      </c>
      <c r="I38" s="474">
        <f t="shared" si="3"/>
        <v>550</v>
      </c>
    </row>
    <row r="39" spans="1:9" ht="12.75" customHeight="1">
      <c r="A39" s="176">
        <v>31</v>
      </c>
      <c r="B39" s="174" t="s">
        <v>526</v>
      </c>
      <c r="C39" s="155" t="s">
        <v>525</v>
      </c>
      <c r="D39" s="146">
        <v>1969</v>
      </c>
      <c r="E39" s="152">
        <v>1500</v>
      </c>
      <c r="F39" s="185"/>
      <c r="G39" s="152"/>
      <c r="H39" s="216">
        <f t="shared" si="4"/>
        <v>1969</v>
      </c>
      <c r="I39" s="474">
        <f t="shared" si="3"/>
        <v>1500</v>
      </c>
    </row>
    <row r="40" spans="1:9" ht="12.75" customHeight="1">
      <c r="A40" s="176">
        <v>32</v>
      </c>
      <c r="B40" s="174" t="s">
        <v>466</v>
      </c>
      <c r="C40" s="155" t="s">
        <v>465</v>
      </c>
      <c r="D40" s="146"/>
      <c r="E40" s="175">
        <v>5</v>
      </c>
      <c r="F40" s="185"/>
      <c r="G40" s="175">
        <v>5</v>
      </c>
      <c r="H40" s="216">
        <f t="shared" si="4"/>
        <v>0</v>
      </c>
      <c r="I40" s="474">
        <f t="shared" si="3"/>
        <v>10</v>
      </c>
    </row>
    <row r="41" spans="1:9" ht="12.75" customHeight="1">
      <c r="A41" s="157">
        <v>34</v>
      </c>
      <c r="B41" s="174" t="s">
        <v>460</v>
      </c>
      <c r="C41" s="155" t="s">
        <v>459</v>
      </c>
      <c r="D41" s="146"/>
      <c r="E41" s="152">
        <v>1</v>
      </c>
      <c r="F41" s="185"/>
      <c r="G41" s="175">
        <v>1</v>
      </c>
      <c r="H41" s="216">
        <f t="shared" si="4"/>
        <v>0</v>
      </c>
      <c r="I41" s="474">
        <f t="shared" si="3"/>
        <v>2</v>
      </c>
    </row>
    <row r="42" spans="1:9" ht="15" customHeight="1">
      <c r="A42" s="157">
        <v>35</v>
      </c>
      <c r="B42" s="174" t="s">
        <v>336</v>
      </c>
      <c r="C42" s="155" t="s">
        <v>335</v>
      </c>
      <c r="D42" s="146"/>
      <c r="E42" s="152">
        <v>5</v>
      </c>
      <c r="F42" s="185"/>
      <c r="G42" s="175">
        <v>5</v>
      </c>
      <c r="H42" s="216">
        <f t="shared" si="4"/>
        <v>0</v>
      </c>
      <c r="I42" s="474">
        <f t="shared" si="3"/>
        <v>10</v>
      </c>
    </row>
    <row r="43" spans="1:9" ht="12.75" customHeight="1">
      <c r="A43" s="157">
        <v>37</v>
      </c>
      <c r="B43" s="174" t="s">
        <v>458</v>
      </c>
      <c r="C43" s="155" t="s">
        <v>457</v>
      </c>
      <c r="D43" s="146">
        <v>802</v>
      </c>
      <c r="E43" s="152">
        <v>1300</v>
      </c>
      <c r="F43" s="185"/>
      <c r="G43" s="152"/>
      <c r="H43" s="216">
        <f t="shared" si="4"/>
        <v>802</v>
      </c>
      <c r="I43" s="474">
        <f t="shared" si="3"/>
        <v>1300</v>
      </c>
    </row>
    <row r="44" spans="1:9" ht="12.75" customHeight="1">
      <c r="A44" s="157"/>
      <c r="B44" s="409"/>
      <c r="C44" s="417" t="s">
        <v>266</v>
      </c>
      <c r="D44" s="405">
        <f aca="true" t="shared" si="5" ref="D44:I44">SUM(D28:D43)</f>
        <v>21675</v>
      </c>
      <c r="E44" s="410">
        <f t="shared" si="5"/>
        <v>21586</v>
      </c>
      <c r="F44" s="407">
        <f t="shared" si="5"/>
        <v>4</v>
      </c>
      <c r="G44" s="410">
        <f t="shared" si="5"/>
        <v>381</v>
      </c>
      <c r="H44" s="408">
        <f t="shared" si="5"/>
        <v>21679</v>
      </c>
      <c r="I44" s="477">
        <f t="shared" si="5"/>
        <v>21967</v>
      </c>
    </row>
    <row r="45" spans="1:9" ht="12.75" customHeight="1">
      <c r="A45" s="184"/>
      <c r="B45" s="183"/>
      <c r="C45" s="168" t="s">
        <v>267</v>
      </c>
      <c r="D45" s="215">
        <f>D44+D26</f>
        <v>29729</v>
      </c>
      <c r="E45" s="166">
        <f>E44+E26</f>
        <v>30075</v>
      </c>
      <c r="F45" s="182">
        <f>F44+F26</f>
        <v>3910</v>
      </c>
      <c r="G45" s="166">
        <f>G44+G26</f>
        <v>4466</v>
      </c>
      <c r="H45" s="164">
        <f>H26+H44</f>
        <v>33639</v>
      </c>
      <c r="I45" s="478">
        <f>E45+G45</f>
        <v>34541</v>
      </c>
    </row>
    <row r="46" spans="1:9" ht="12.75" customHeight="1">
      <c r="A46" s="197"/>
      <c r="B46" s="516" t="s">
        <v>530</v>
      </c>
      <c r="C46" s="516"/>
      <c r="D46" s="516"/>
      <c r="E46" s="516"/>
      <c r="F46" s="516"/>
      <c r="G46" s="516"/>
      <c r="H46" s="516"/>
      <c r="I46" s="517"/>
    </row>
    <row r="47" spans="1:9" ht="17.25" customHeight="1">
      <c r="A47" s="212"/>
      <c r="B47" s="522" t="s">
        <v>451</v>
      </c>
      <c r="C47" s="522"/>
      <c r="D47" s="196"/>
      <c r="E47" s="196"/>
      <c r="F47" s="196"/>
      <c r="G47" s="196"/>
      <c r="H47" s="196"/>
      <c r="I47" s="479"/>
    </row>
    <row r="48" spans="1:9" ht="15" customHeight="1">
      <c r="A48" s="157">
        <v>1</v>
      </c>
      <c r="B48" s="174" t="s">
        <v>450</v>
      </c>
      <c r="C48" s="155" t="s">
        <v>449</v>
      </c>
      <c r="D48" s="185"/>
      <c r="E48" s="152">
        <v>3</v>
      </c>
      <c r="F48" s="153"/>
      <c r="G48" s="152"/>
      <c r="H48" s="185"/>
      <c r="I48" s="152">
        <v>3</v>
      </c>
    </row>
    <row r="49" spans="1:9" ht="15" customHeight="1">
      <c r="A49" s="176">
        <v>4</v>
      </c>
      <c r="B49" s="174" t="s">
        <v>419</v>
      </c>
      <c r="C49" s="155" t="s">
        <v>418</v>
      </c>
      <c r="D49" s="185">
        <v>430</v>
      </c>
      <c r="E49" s="152">
        <v>430</v>
      </c>
      <c r="F49" s="153"/>
      <c r="G49" s="152"/>
      <c r="H49" s="185">
        <v>430</v>
      </c>
      <c r="I49" s="152">
        <v>430</v>
      </c>
    </row>
    <row r="50" spans="1:9" ht="15" customHeight="1">
      <c r="A50" s="176">
        <v>5</v>
      </c>
      <c r="B50" s="160" t="s">
        <v>276</v>
      </c>
      <c r="C50" s="159" t="s">
        <v>448</v>
      </c>
      <c r="D50" s="185">
        <v>478</v>
      </c>
      <c r="E50" s="152">
        <v>470</v>
      </c>
      <c r="F50" s="152"/>
      <c r="G50" s="152"/>
      <c r="H50" s="185">
        <v>478</v>
      </c>
      <c r="I50" s="152">
        <v>470</v>
      </c>
    </row>
    <row r="51" spans="1:9" ht="15" customHeight="1">
      <c r="A51" s="157">
        <v>6</v>
      </c>
      <c r="B51" s="174" t="s">
        <v>441</v>
      </c>
      <c r="C51" s="155" t="s">
        <v>440</v>
      </c>
      <c r="D51" s="185">
        <v>2</v>
      </c>
      <c r="E51" s="175">
        <v>10</v>
      </c>
      <c r="F51" s="153"/>
      <c r="G51" s="152"/>
      <c r="H51" s="185">
        <v>2</v>
      </c>
      <c r="I51" s="175">
        <v>10</v>
      </c>
    </row>
    <row r="52" spans="1:9" ht="15" customHeight="1">
      <c r="A52" s="157"/>
      <c r="B52" s="174" t="s">
        <v>447</v>
      </c>
      <c r="C52" s="155" t="s">
        <v>446</v>
      </c>
      <c r="D52" s="146"/>
      <c r="E52" s="175">
        <v>5</v>
      </c>
      <c r="F52" s="185"/>
      <c r="G52" s="152"/>
      <c r="H52" s="146"/>
      <c r="I52" s="175">
        <v>5</v>
      </c>
    </row>
    <row r="53" spans="1:9" ht="15" customHeight="1">
      <c r="A53" s="157"/>
      <c r="B53" s="174" t="s">
        <v>445</v>
      </c>
      <c r="C53" s="155" t="s">
        <v>444</v>
      </c>
      <c r="D53" s="146"/>
      <c r="E53" s="175">
        <v>5</v>
      </c>
      <c r="F53" s="185"/>
      <c r="G53" s="152"/>
      <c r="H53" s="146"/>
      <c r="I53" s="175">
        <v>5</v>
      </c>
    </row>
    <row r="54" spans="1:9" ht="15" customHeight="1">
      <c r="A54" s="157">
        <v>7</v>
      </c>
      <c r="B54" s="174" t="s">
        <v>439</v>
      </c>
      <c r="C54" s="155" t="s">
        <v>438</v>
      </c>
      <c r="D54" s="185"/>
      <c r="E54" s="175">
        <v>5</v>
      </c>
      <c r="F54" s="153"/>
      <c r="G54" s="152"/>
      <c r="H54" s="185"/>
      <c r="I54" s="175">
        <v>5</v>
      </c>
    </row>
    <row r="55" spans="1:9" ht="15" customHeight="1">
      <c r="A55" s="157">
        <v>8</v>
      </c>
      <c r="B55" s="174" t="s">
        <v>437</v>
      </c>
      <c r="C55" s="155" t="s">
        <v>436</v>
      </c>
      <c r="D55" s="185">
        <v>4</v>
      </c>
      <c r="E55" s="175">
        <v>20</v>
      </c>
      <c r="F55" s="153"/>
      <c r="G55" s="152"/>
      <c r="H55" s="185">
        <v>4</v>
      </c>
      <c r="I55" s="175">
        <v>20</v>
      </c>
    </row>
    <row r="56" spans="1:9" ht="28.5" customHeight="1">
      <c r="A56" s="157">
        <v>9</v>
      </c>
      <c r="B56" s="174" t="s">
        <v>435</v>
      </c>
      <c r="C56" s="155" t="s">
        <v>434</v>
      </c>
      <c r="D56" s="185">
        <v>32</v>
      </c>
      <c r="E56" s="175">
        <v>50</v>
      </c>
      <c r="F56" s="153"/>
      <c r="G56" s="152"/>
      <c r="H56" s="185">
        <v>32</v>
      </c>
      <c r="I56" s="175">
        <v>50</v>
      </c>
    </row>
    <row r="57" spans="1:9" ht="15" customHeight="1">
      <c r="A57" s="157">
        <v>12</v>
      </c>
      <c r="B57" s="174" t="s">
        <v>415</v>
      </c>
      <c r="C57" s="155" t="s">
        <v>414</v>
      </c>
      <c r="D57" s="185">
        <v>28</v>
      </c>
      <c r="E57" s="175">
        <v>30</v>
      </c>
      <c r="F57" s="153"/>
      <c r="G57" s="152"/>
      <c r="H57" s="185">
        <v>28</v>
      </c>
      <c r="I57" s="175">
        <v>30</v>
      </c>
    </row>
    <row r="58" spans="1:9" ht="15" customHeight="1">
      <c r="A58" s="157"/>
      <c r="B58" s="412"/>
      <c r="C58" s="413" t="s">
        <v>265</v>
      </c>
      <c r="D58" s="414">
        <f>SUM(D48:D57)</f>
        <v>974</v>
      </c>
      <c r="E58" s="415">
        <f>SUM(E48:E57)</f>
        <v>1028</v>
      </c>
      <c r="F58" s="416"/>
      <c r="G58" s="416"/>
      <c r="H58" s="414">
        <f>SUM(H48:H57)</f>
        <v>974</v>
      </c>
      <c r="I58" s="415">
        <f>SUM(I48:I57)</f>
        <v>1028</v>
      </c>
    </row>
    <row r="59" spans="1:9" ht="17.25" customHeight="1">
      <c r="A59" s="188" t="s">
        <v>529</v>
      </c>
      <c r="B59" s="186"/>
      <c r="C59" s="187" t="s">
        <v>412</v>
      </c>
      <c r="D59" s="185"/>
      <c r="E59" s="186"/>
      <c r="F59" s="186"/>
      <c r="G59" s="186"/>
      <c r="H59" s="185"/>
      <c r="I59" s="480"/>
    </row>
    <row r="60" spans="1:9" ht="26.25" customHeight="1">
      <c r="A60" s="157">
        <v>13</v>
      </c>
      <c r="B60" s="156" t="s">
        <v>528</v>
      </c>
      <c r="C60" s="155" t="s">
        <v>527</v>
      </c>
      <c r="D60" s="185">
        <v>56</v>
      </c>
      <c r="E60" s="152">
        <v>100</v>
      </c>
      <c r="F60" s="153"/>
      <c r="G60" s="152"/>
      <c r="H60" s="185">
        <v>56</v>
      </c>
      <c r="I60" s="152">
        <v>100</v>
      </c>
    </row>
    <row r="61" spans="1:9" ht="24" customHeight="1">
      <c r="A61" s="157">
        <v>14</v>
      </c>
      <c r="B61" s="156" t="s">
        <v>409</v>
      </c>
      <c r="C61" s="155" t="s">
        <v>408</v>
      </c>
      <c r="D61" s="185">
        <v>44</v>
      </c>
      <c r="E61" s="152">
        <v>30</v>
      </c>
      <c r="F61" s="153"/>
      <c r="G61" s="152"/>
      <c r="H61" s="185">
        <v>44</v>
      </c>
      <c r="I61" s="152">
        <v>30</v>
      </c>
    </row>
    <row r="62" spans="1:9" ht="26.25" customHeight="1">
      <c r="A62" s="157">
        <v>15</v>
      </c>
      <c r="B62" s="156" t="s">
        <v>407</v>
      </c>
      <c r="C62" s="155" t="s">
        <v>406</v>
      </c>
      <c r="D62" s="185">
        <v>2</v>
      </c>
      <c r="E62" s="152">
        <v>5</v>
      </c>
      <c r="F62" s="153"/>
      <c r="G62" s="152"/>
      <c r="H62" s="185">
        <v>2</v>
      </c>
      <c r="I62" s="152">
        <v>5</v>
      </c>
    </row>
    <row r="63" spans="1:9" ht="25.5" customHeight="1">
      <c r="A63" s="157">
        <v>16</v>
      </c>
      <c r="B63" s="156" t="s">
        <v>405</v>
      </c>
      <c r="C63" s="155" t="s">
        <v>404</v>
      </c>
      <c r="D63" s="185">
        <v>2</v>
      </c>
      <c r="E63" s="152">
        <v>80</v>
      </c>
      <c r="F63" s="153"/>
      <c r="G63" s="152"/>
      <c r="H63" s="185">
        <v>2</v>
      </c>
      <c r="I63" s="152">
        <v>80</v>
      </c>
    </row>
    <row r="64" spans="1:9" ht="25.5" customHeight="1">
      <c r="A64" s="157">
        <v>17</v>
      </c>
      <c r="B64" s="156" t="s">
        <v>403</v>
      </c>
      <c r="C64" s="155" t="s">
        <v>402</v>
      </c>
      <c r="D64" s="185">
        <v>706</v>
      </c>
      <c r="E64" s="152">
        <v>800</v>
      </c>
      <c r="F64" s="153"/>
      <c r="G64" s="152"/>
      <c r="H64" s="185">
        <v>706</v>
      </c>
      <c r="I64" s="152">
        <v>800</v>
      </c>
    </row>
    <row r="65" spans="1:9" ht="26.25" customHeight="1">
      <c r="A65" s="157">
        <v>18</v>
      </c>
      <c r="B65" s="156" t="s">
        <v>401</v>
      </c>
      <c r="C65" s="155" t="s">
        <v>400</v>
      </c>
      <c r="D65" s="185">
        <v>80</v>
      </c>
      <c r="E65" s="152">
        <v>100</v>
      </c>
      <c r="F65" s="153"/>
      <c r="G65" s="152"/>
      <c r="H65" s="185">
        <v>80</v>
      </c>
      <c r="I65" s="152">
        <v>100</v>
      </c>
    </row>
    <row r="66" spans="1:9" ht="30" customHeight="1">
      <c r="A66" s="157">
        <v>19</v>
      </c>
      <c r="B66" s="156" t="s">
        <v>399</v>
      </c>
      <c r="C66" s="155" t="s">
        <v>398</v>
      </c>
      <c r="D66" s="185">
        <v>784</v>
      </c>
      <c r="E66" s="152">
        <v>1200</v>
      </c>
      <c r="F66" s="153"/>
      <c r="G66" s="152"/>
      <c r="H66" s="185">
        <v>784</v>
      </c>
      <c r="I66" s="152">
        <v>1200</v>
      </c>
    </row>
    <row r="67" spans="1:9" ht="24.75" customHeight="1">
      <c r="A67" s="157">
        <v>20</v>
      </c>
      <c r="B67" s="156" t="s">
        <v>389</v>
      </c>
      <c r="C67" s="155" t="s">
        <v>388</v>
      </c>
      <c r="D67" s="185">
        <v>836</v>
      </c>
      <c r="E67" s="152">
        <v>1200</v>
      </c>
      <c r="F67" s="153"/>
      <c r="G67" s="152"/>
      <c r="H67" s="185">
        <v>836</v>
      </c>
      <c r="I67" s="152">
        <v>1200</v>
      </c>
    </row>
    <row r="68" spans="1:9" ht="17.25" customHeight="1">
      <c r="A68" s="176">
        <v>23</v>
      </c>
      <c r="B68" s="177" t="s">
        <v>509</v>
      </c>
      <c r="C68" s="159" t="s">
        <v>508</v>
      </c>
      <c r="D68" s="185"/>
      <c r="E68" s="175">
        <v>2</v>
      </c>
      <c r="F68" s="152"/>
      <c r="G68" s="152"/>
      <c r="H68" s="185"/>
      <c r="I68" s="175">
        <v>2</v>
      </c>
    </row>
    <row r="69" spans="1:9" ht="17.25" customHeight="1">
      <c r="A69" s="176">
        <v>24</v>
      </c>
      <c r="B69" s="174" t="s">
        <v>342</v>
      </c>
      <c r="C69" s="155" t="s">
        <v>341</v>
      </c>
      <c r="D69" s="185">
        <v>126</v>
      </c>
      <c r="E69" s="152">
        <v>200</v>
      </c>
      <c r="F69" s="153"/>
      <c r="G69" s="152"/>
      <c r="H69" s="185">
        <v>126</v>
      </c>
      <c r="I69" s="152">
        <v>200</v>
      </c>
    </row>
    <row r="70" spans="1:9" ht="17.25" customHeight="1">
      <c r="A70" s="176">
        <v>25</v>
      </c>
      <c r="B70" s="174" t="s">
        <v>526</v>
      </c>
      <c r="C70" s="155" t="s">
        <v>525</v>
      </c>
      <c r="D70" s="185">
        <v>186</v>
      </c>
      <c r="E70" s="152">
        <v>180</v>
      </c>
      <c r="F70" s="153"/>
      <c r="G70" s="152"/>
      <c r="H70" s="185">
        <v>186</v>
      </c>
      <c r="I70" s="152">
        <v>180</v>
      </c>
    </row>
    <row r="71" spans="1:9" ht="17.25" customHeight="1">
      <c r="A71" s="176">
        <v>26</v>
      </c>
      <c r="B71" s="174" t="s">
        <v>466</v>
      </c>
      <c r="C71" s="155" t="s">
        <v>465</v>
      </c>
      <c r="D71" s="185"/>
      <c r="E71" s="179">
        <v>3</v>
      </c>
      <c r="F71" s="153"/>
      <c r="G71" s="152"/>
      <c r="H71" s="185"/>
      <c r="I71" s="179">
        <v>3</v>
      </c>
    </row>
    <row r="72" spans="1:9" ht="17.25" customHeight="1">
      <c r="A72" s="157">
        <v>28</v>
      </c>
      <c r="B72" s="174" t="s">
        <v>460</v>
      </c>
      <c r="C72" s="155" t="s">
        <v>459</v>
      </c>
      <c r="D72" s="185"/>
      <c r="E72" s="152">
        <v>1</v>
      </c>
      <c r="F72" s="153"/>
      <c r="G72" s="152"/>
      <c r="H72" s="185"/>
      <c r="I72" s="152">
        <v>1</v>
      </c>
    </row>
    <row r="73" spans="1:9" ht="17.25" customHeight="1">
      <c r="A73" s="157">
        <v>29</v>
      </c>
      <c r="B73" s="174" t="s">
        <v>336</v>
      </c>
      <c r="C73" s="155" t="s">
        <v>335</v>
      </c>
      <c r="D73" s="185"/>
      <c r="E73" s="152">
        <v>1</v>
      </c>
      <c r="F73" s="153"/>
      <c r="G73" s="152"/>
      <c r="H73" s="185"/>
      <c r="I73" s="152">
        <v>1</v>
      </c>
    </row>
    <row r="74" spans="1:9" ht="17.25" customHeight="1">
      <c r="A74" s="157">
        <v>31</v>
      </c>
      <c r="B74" s="174" t="s">
        <v>458</v>
      </c>
      <c r="C74" s="155" t="s">
        <v>457</v>
      </c>
      <c r="D74" s="185">
        <v>202</v>
      </c>
      <c r="E74" s="152">
        <v>100</v>
      </c>
      <c r="F74" s="153"/>
      <c r="G74" s="152"/>
      <c r="H74" s="185">
        <v>202</v>
      </c>
      <c r="I74" s="152">
        <v>100</v>
      </c>
    </row>
    <row r="75" spans="1:9" ht="17.25" customHeight="1">
      <c r="A75" s="157"/>
      <c r="B75" s="409"/>
      <c r="C75" s="417" t="s">
        <v>266</v>
      </c>
      <c r="D75" s="405">
        <f>SUM(D60:D74)</f>
        <v>3024</v>
      </c>
      <c r="E75" s="410">
        <f>SUM(E60:E74)</f>
        <v>4002</v>
      </c>
      <c r="F75" s="407"/>
      <c r="G75" s="410"/>
      <c r="H75" s="405">
        <f>SUM(H60:H74)</f>
        <v>3024</v>
      </c>
      <c r="I75" s="410">
        <f>SUM(I60:I74)</f>
        <v>4002</v>
      </c>
    </row>
    <row r="76" spans="1:9" ht="17.25" customHeight="1">
      <c r="A76" s="184"/>
      <c r="B76" s="183"/>
      <c r="C76" s="168" t="s">
        <v>267</v>
      </c>
      <c r="D76" s="215">
        <f>D75+D58</f>
        <v>3998</v>
      </c>
      <c r="E76" s="166">
        <f>E75+E58</f>
        <v>5030</v>
      </c>
      <c r="F76" s="182"/>
      <c r="G76" s="166"/>
      <c r="H76" s="215">
        <f>H75+H58</f>
        <v>3998</v>
      </c>
      <c r="I76" s="166">
        <f>I75+I58</f>
        <v>5030</v>
      </c>
    </row>
    <row r="77" spans="1:9" ht="17.25" customHeight="1">
      <c r="A77" s="574" t="s">
        <v>524</v>
      </c>
      <c r="B77" s="575"/>
      <c r="C77" s="575"/>
      <c r="D77" s="575"/>
      <c r="E77" s="575"/>
      <c r="F77" s="575"/>
      <c r="G77" s="575"/>
      <c r="H77" s="575"/>
      <c r="I77" s="481"/>
    </row>
    <row r="78" spans="1:9" ht="17.25" customHeight="1">
      <c r="A78" s="214"/>
      <c r="B78" s="516" t="s">
        <v>523</v>
      </c>
      <c r="C78" s="516"/>
      <c r="D78" s="516"/>
      <c r="E78" s="516"/>
      <c r="F78" s="516"/>
      <c r="G78" s="516"/>
      <c r="H78" s="516"/>
      <c r="I78" s="517"/>
    </row>
    <row r="79" spans="1:9" ht="17.25" customHeight="1">
      <c r="A79" s="212"/>
      <c r="B79" s="522" t="s">
        <v>451</v>
      </c>
      <c r="C79" s="522"/>
      <c r="D79" s="213"/>
      <c r="E79" s="213"/>
      <c r="F79" s="213"/>
      <c r="G79" s="213"/>
      <c r="H79" s="213"/>
      <c r="I79" s="473"/>
    </row>
    <row r="80" spans="1:9" ht="15" customHeight="1">
      <c r="A80" s="157">
        <v>1</v>
      </c>
      <c r="B80" s="174" t="s">
        <v>450</v>
      </c>
      <c r="C80" s="155" t="s">
        <v>449</v>
      </c>
      <c r="D80" s="396">
        <v>2152</v>
      </c>
      <c r="E80" s="152">
        <v>2500</v>
      </c>
      <c r="F80" s="185">
        <v>3646</v>
      </c>
      <c r="G80" s="175">
        <v>4000</v>
      </c>
      <c r="H80" s="216">
        <f aca="true" t="shared" si="6" ref="H80:H95">D80+F80</f>
        <v>5798</v>
      </c>
      <c r="I80" s="474">
        <f aca="true" t="shared" si="7" ref="I80:I95">E80+G80</f>
        <v>6500</v>
      </c>
    </row>
    <row r="81" spans="1:9" ht="15" customHeight="1">
      <c r="A81" s="157">
        <v>2</v>
      </c>
      <c r="B81" s="177" t="s">
        <v>503</v>
      </c>
      <c r="C81" s="159" t="s">
        <v>502</v>
      </c>
      <c r="D81" s="505">
        <v>92</v>
      </c>
      <c r="E81" s="175">
        <v>100</v>
      </c>
      <c r="F81" s="438">
        <v>2</v>
      </c>
      <c r="G81" s="179">
        <v>10</v>
      </c>
      <c r="H81" s="171">
        <f t="shared" si="6"/>
        <v>94</v>
      </c>
      <c r="I81" s="474">
        <f t="shared" si="7"/>
        <v>110</v>
      </c>
    </row>
    <row r="82" spans="1:9" ht="15" customHeight="1">
      <c r="A82" s="157">
        <v>3</v>
      </c>
      <c r="B82" s="174" t="s">
        <v>501</v>
      </c>
      <c r="C82" s="155" t="s">
        <v>500</v>
      </c>
      <c r="D82" s="396">
        <v>134</v>
      </c>
      <c r="E82" s="175">
        <v>120</v>
      </c>
      <c r="F82" s="185">
        <v>276</v>
      </c>
      <c r="G82" s="175">
        <v>200</v>
      </c>
      <c r="H82" s="216">
        <f t="shared" si="6"/>
        <v>410</v>
      </c>
      <c r="I82" s="474">
        <f t="shared" si="7"/>
        <v>320</v>
      </c>
    </row>
    <row r="83" spans="1:9" ht="15" customHeight="1">
      <c r="A83" s="176">
        <v>4</v>
      </c>
      <c r="B83" s="174" t="s">
        <v>512</v>
      </c>
      <c r="C83" s="155" t="s">
        <v>511</v>
      </c>
      <c r="D83" s="396">
        <v>41</v>
      </c>
      <c r="E83" s="175">
        <v>40</v>
      </c>
      <c r="F83" s="185">
        <v>183</v>
      </c>
      <c r="G83" s="175">
        <v>100</v>
      </c>
      <c r="H83" s="216">
        <f t="shared" si="6"/>
        <v>224</v>
      </c>
      <c r="I83" s="474">
        <f t="shared" si="7"/>
        <v>140</v>
      </c>
    </row>
    <row r="84" spans="1:9" ht="15" customHeight="1">
      <c r="A84" s="176">
        <v>6</v>
      </c>
      <c r="B84" s="160" t="s">
        <v>276</v>
      </c>
      <c r="C84" s="159" t="s">
        <v>448</v>
      </c>
      <c r="D84" s="396">
        <v>5570</v>
      </c>
      <c r="E84" s="152">
        <v>5000</v>
      </c>
      <c r="F84" s="185">
        <v>2855</v>
      </c>
      <c r="G84" s="175">
        <v>3000</v>
      </c>
      <c r="H84" s="216">
        <f t="shared" si="6"/>
        <v>8425</v>
      </c>
      <c r="I84" s="474">
        <f t="shared" si="7"/>
        <v>8000</v>
      </c>
    </row>
    <row r="85" spans="1:9" ht="15" customHeight="1">
      <c r="A85" s="157">
        <v>11</v>
      </c>
      <c r="B85" s="177" t="s">
        <v>433</v>
      </c>
      <c r="C85" s="159" t="s">
        <v>522</v>
      </c>
      <c r="D85" s="396">
        <v>1628</v>
      </c>
      <c r="E85" s="152">
        <v>1500</v>
      </c>
      <c r="F85" s="185">
        <v>343</v>
      </c>
      <c r="G85" s="152">
        <v>340</v>
      </c>
      <c r="H85" s="216">
        <f t="shared" si="6"/>
        <v>1971</v>
      </c>
      <c r="I85" s="474">
        <f t="shared" si="7"/>
        <v>1840</v>
      </c>
    </row>
    <row r="86" spans="1:9" ht="15" customHeight="1">
      <c r="A86" s="157">
        <v>12</v>
      </c>
      <c r="B86" s="362" t="s">
        <v>431</v>
      </c>
      <c r="C86" s="193" t="s">
        <v>430</v>
      </c>
      <c r="D86" s="396">
        <v>77</v>
      </c>
      <c r="E86" s="189">
        <v>80</v>
      </c>
      <c r="F86" s="185">
        <v>5</v>
      </c>
      <c r="G86" s="191">
        <v>10</v>
      </c>
      <c r="H86" s="216">
        <f t="shared" si="6"/>
        <v>82</v>
      </c>
      <c r="I86" s="474">
        <f t="shared" si="7"/>
        <v>90</v>
      </c>
    </row>
    <row r="87" spans="1:9" ht="15" customHeight="1">
      <c r="A87" s="157">
        <v>13</v>
      </c>
      <c r="B87" s="362" t="s">
        <v>429</v>
      </c>
      <c r="C87" s="195" t="s">
        <v>521</v>
      </c>
      <c r="D87" s="396">
        <v>77</v>
      </c>
      <c r="E87" s="189">
        <v>80</v>
      </c>
      <c r="F87" s="185">
        <v>5</v>
      </c>
      <c r="G87" s="191">
        <v>10</v>
      </c>
      <c r="H87" s="216">
        <f t="shared" si="6"/>
        <v>82</v>
      </c>
      <c r="I87" s="474">
        <f t="shared" si="7"/>
        <v>90</v>
      </c>
    </row>
    <row r="88" spans="1:9" ht="15" customHeight="1">
      <c r="A88" s="157">
        <v>14</v>
      </c>
      <c r="B88" s="362" t="s">
        <v>427</v>
      </c>
      <c r="C88" s="193" t="s">
        <v>426</v>
      </c>
      <c r="D88" s="396">
        <v>77</v>
      </c>
      <c r="E88" s="189">
        <v>80</v>
      </c>
      <c r="F88" s="185">
        <v>5</v>
      </c>
      <c r="G88" s="191">
        <v>10</v>
      </c>
      <c r="H88" s="216">
        <f t="shared" si="6"/>
        <v>82</v>
      </c>
      <c r="I88" s="474">
        <f t="shared" si="7"/>
        <v>90</v>
      </c>
    </row>
    <row r="89" spans="1:9" ht="15" customHeight="1">
      <c r="A89" s="157">
        <v>15</v>
      </c>
      <c r="B89" s="362" t="s">
        <v>425</v>
      </c>
      <c r="C89" s="193" t="s">
        <v>497</v>
      </c>
      <c r="D89" s="396">
        <v>77</v>
      </c>
      <c r="E89" s="189">
        <v>80</v>
      </c>
      <c r="F89" s="185">
        <v>5</v>
      </c>
      <c r="G89" s="191">
        <v>10</v>
      </c>
      <c r="H89" s="216">
        <f t="shared" si="6"/>
        <v>82</v>
      </c>
      <c r="I89" s="474">
        <f t="shared" si="7"/>
        <v>90</v>
      </c>
    </row>
    <row r="90" spans="1:9" ht="15" customHeight="1">
      <c r="A90" s="157">
        <v>16</v>
      </c>
      <c r="B90" s="174" t="s">
        <v>423</v>
      </c>
      <c r="C90" s="155" t="s">
        <v>422</v>
      </c>
      <c r="D90" s="396">
        <v>77</v>
      </c>
      <c r="E90" s="218">
        <v>80</v>
      </c>
      <c r="F90" s="185">
        <v>5</v>
      </c>
      <c r="G90" s="152">
        <v>13</v>
      </c>
      <c r="H90" s="216">
        <f t="shared" si="6"/>
        <v>82</v>
      </c>
      <c r="I90" s="474">
        <f t="shared" si="7"/>
        <v>93</v>
      </c>
    </row>
    <row r="91" spans="1:9" ht="15" customHeight="1">
      <c r="A91" s="157">
        <v>17</v>
      </c>
      <c r="B91" s="174" t="s">
        <v>419</v>
      </c>
      <c r="C91" s="155" t="s">
        <v>418</v>
      </c>
      <c r="D91" s="396">
        <v>808</v>
      </c>
      <c r="E91" s="189">
        <v>800</v>
      </c>
      <c r="F91" s="185">
        <v>2974</v>
      </c>
      <c r="G91" s="152">
        <v>2000</v>
      </c>
      <c r="H91" s="216">
        <f t="shared" si="6"/>
        <v>3782</v>
      </c>
      <c r="I91" s="474">
        <f t="shared" si="7"/>
        <v>2800</v>
      </c>
    </row>
    <row r="92" spans="1:9" ht="15" customHeight="1">
      <c r="A92" s="157">
        <v>18</v>
      </c>
      <c r="B92" s="174" t="s">
        <v>417</v>
      </c>
      <c r="C92" s="155" t="s">
        <v>416</v>
      </c>
      <c r="D92" s="396">
        <v>756</v>
      </c>
      <c r="E92" s="189">
        <v>750</v>
      </c>
      <c r="F92" s="185">
        <v>182</v>
      </c>
      <c r="G92" s="152">
        <v>150</v>
      </c>
      <c r="H92" s="216">
        <f t="shared" si="6"/>
        <v>938</v>
      </c>
      <c r="I92" s="474">
        <f t="shared" si="7"/>
        <v>900</v>
      </c>
    </row>
    <row r="93" spans="1:9" ht="15" customHeight="1">
      <c r="A93" s="157">
        <v>19</v>
      </c>
      <c r="B93" s="174" t="s">
        <v>421</v>
      </c>
      <c r="C93" s="155" t="s">
        <v>420</v>
      </c>
      <c r="D93" s="396">
        <v>77</v>
      </c>
      <c r="E93" s="189">
        <v>80</v>
      </c>
      <c r="F93" s="185">
        <v>5</v>
      </c>
      <c r="G93" s="152">
        <v>10</v>
      </c>
      <c r="H93" s="216">
        <f t="shared" si="6"/>
        <v>82</v>
      </c>
      <c r="I93" s="474">
        <f t="shared" si="7"/>
        <v>90</v>
      </c>
    </row>
    <row r="94" spans="1:9" ht="15" customHeight="1">
      <c r="A94" s="157"/>
      <c r="B94" s="174" t="s">
        <v>509</v>
      </c>
      <c r="C94" s="155" t="s">
        <v>620</v>
      </c>
      <c r="D94" s="396">
        <v>30</v>
      </c>
      <c r="E94" s="189">
        <v>30</v>
      </c>
      <c r="F94" s="185"/>
      <c r="G94" s="152"/>
      <c r="H94" s="216">
        <f t="shared" si="6"/>
        <v>30</v>
      </c>
      <c r="I94" s="474">
        <f t="shared" si="7"/>
        <v>30</v>
      </c>
    </row>
    <row r="95" spans="1:9" ht="15" customHeight="1">
      <c r="A95" s="157">
        <v>19</v>
      </c>
      <c r="B95" s="174" t="s">
        <v>496</v>
      </c>
      <c r="C95" s="155" t="s">
        <v>495</v>
      </c>
      <c r="D95" s="396">
        <v>676</v>
      </c>
      <c r="E95" s="152">
        <v>1000</v>
      </c>
      <c r="F95" s="185">
        <v>2</v>
      </c>
      <c r="G95" s="152">
        <v>4</v>
      </c>
      <c r="H95" s="216">
        <f t="shared" si="6"/>
        <v>678</v>
      </c>
      <c r="I95" s="474">
        <f t="shared" si="7"/>
        <v>1004</v>
      </c>
    </row>
    <row r="96" spans="1:9" ht="15" customHeight="1">
      <c r="A96" s="157"/>
      <c r="B96" s="409"/>
      <c r="C96" s="413" t="s">
        <v>265</v>
      </c>
      <c r="D96" s="418">
        <f>SUM(D80:D95)</f>
        <v>12349</v>
      </c>
      <c r="E96" s="410">
        <f>SUM(E80:E95)</f>
        <v>12320</v>
      </c>
      <c r="F96" s="407">
        <f>SUM(F80:F95)</f>
        <v>10493</v>
      </c>
      <c r="G96" s="410">
        <f>SUM(G80:G94)</f>
        <v>9863</v>
      </c>
      <c r="H96" s="408">
        <f>SUM(H80:H95)</f>
        <v>22842</v>
      </c>
      <c r="I96" s="477">
        <f>SUM(I80:I95)</f>
        <v>22187</v>
      </c>
    </row>
    <row r="97" spans="1:9" ht="15" customHeight="1">
      <c r="A97" s="157"/>
      <c r="B97" s="174"/>
      <c r="C97" s="187" t="s">
        <v>412</v>
      </c>
      <c r="D97" s="185"/>
      <c r="E97" s="152"/>
      <c r="F97" s="185"/>
      <c r="G97" s="152"/>
      <c r="H97" s="216">
        <f aca="true" t="shared" si="8" ref="H97:H134">D97+F97</f>
        <v>0</v>
      </c>
      <c r="I97" s="474"/>
    </row>
    <row r="98" spans="1:9" ht="15" customHeight="1">
      <c r="A98" s="157"/>
      <c r="B98" s="204" t="s">
        <v>520</v>
      </c>
      <c r="C98" s="341" t="s">
        <v>754</v>
      </c>
      <c r="D98" s="185">
        <v>546</v>
      </c>
      <c r="E98" s="152">
        <v>550</v>
      </c>
      <c r="F98" s="185"/>
      <c r="G98" s="152"/>
      <c r="H98" s="216"/>
      <c r="I98" s="474"/>
    </row>
    <row r="99" spans="1:9" ht="27" customHeight="1">
      <c r="A99" s="157">
        <v>20</v>
      </c>
      <c r="B99" s="156" t="s">
        <v>411</v>
      </c>
      <c r="C99" s="155" t="s">
        <v>410</v>
      </c>
      <c r="D99" s="396">
        <v>1545</v>
      </c>
      <c r="E99" s="152">
        <v>1650</v>
      </c>
      <c r="F99" s="185">
        <v>4</v>
      </c>
      <c r="G99" s="152">
        <v>2</v>
      </c>
      <c r="H99" s="216">
        <f t="shared" si="8"/>
        <v>1549</v>
      </c>
      <c r="I99" s="474">
        <f aca="true" t="shared" si="9" ref="I99:I134">E99+G99</f>
        <v>1652</v>
      </c>
    </row>
    <row r="100" spans="1:9" ht="25.5" customHeight="1">
      <c r="A100" s="157">
        <v>21</v>
      </c>
      <c r="B100" s="156" t="s">
        <v>409</v>
      </c>
      <c r="C100" s="155" t="s">
        <v>408</v>
      </c>
      <c r="D100" s="396">
        <v>574</v>
      </c>
      <c r="E100" s="152">
        <v>800</v>
      </c>
      <c r="F100" s="185">
        <v>20</v>
      </c>
      <c r="G100" s="175">
        <v>10</v>
      </c>
      <c r="H100" s="216">
        <f t="shared" si="8"/>
        <v>594</v>
      </c>
      <c r="I100" s="474">
        <f t="shared" si="9"/>
        <v>810</v>
      </c>
    </row>
    <row r="101" spans="1:9" ht="16.5" customHeight="1">
      <c r="A101" s="157">
        <v>22</v>
      </c>
      <c r="B101" s="156" t="s">
        <v>490</v>
      </c>
      <c r="C101" s="155" t="s">
        <v>489</v>
      </c>
      <c r="D101" s="396">
        <v>13</v>
      </c>
      <c r="E101" s="152">
        <v>50</v>
      </c>
      <c r="F101" s="185">
        <v>2</v>
      </c>
      <c r="G101" s="175">
        <v>7</v>
      </c>
      <c r="H101" s="216">
        <f t="shared" si="8"/>
        <v>15</v>
      </c>
      <c r="I101" s="474">
        <f t="shared" si="9"/>
        <v>57</v>
      </c>
    </row>
    <row r="102" spans="1:9" ht="26.25" customHeight="1">
      <c r="A102" s="157">
        <v>23</v>
      </c>
      <c r="B102" s="156" t="s">
        <v>407</v>
      </c>
      <c r="C102" s="155" t="s">
        <v>406</v>
      </c>
      <c r="D102" s="396">
        <v>572</v>
      </c>
      <c r="E102" s="152">
        <v>600</v>
      </c>
      <c r="F102" s="185">
        <v>20</v>
      </c>
      <c r="G102" s="175">
        <v>20</v>
      </c>
      <c r="H102" s="216">
        <f t="shared" si="8"/>
        <v>592</v>
      </c>
      <c r="I102" s="474">
        <f t="shared" si="9"/>
        <v>620</v>
      </c>
    </row>
    <row r="103" spans="1:9" ht="24.75" customHeight="1">
      <c r="A103" s="157">
        <v>24</v>
      </c>
      <c r="B103" s="156" t="s">
        <v>405</v>
      </c>
      <c r="C103" s="155" t="s">
        <v>404</v>
      </c>
      <c r="D103" s="396">
        <v>1608</v>
      </c>
      <c r="E103" s="152">
        <v>1600</v>
      </c>
      <c r="F103" s="185">
        <v>29</v>
      </c>
      <c r="G103" s="175">
        <v>40</v>
      </c>
      <c r="H103" s="216">
        <f t="shared" si="8"/>
        <v>1637</v>
      </c>
      <c r="I103" s="474">
        <f t="shared" si="9"/>
        <v>1640</v>
      </c>
    </row>
    <row r="104" spans="1:9" ht="24" customHeight="1">
      <c r="A104" s="157">
        <v>25</v>
      </c>
      <c r="B104" s="156" t="s">
        <v>348</v>
      </c>
      <c r="C104" s="155" t="s">
        <v>347</v>
      </c>
      <c r="D104" s="396">
        <v>3151</v>
      </c>
      <c r="E104" s="152">
        <v>3400</v>
      </c>
      <c r="F104" s="185">
        <v>75</v>
      </c>
      <c r="G104" s="175">
        <v>50</v>
      </c>
      <c r="H104" s="216">
        <f t="shared" si="8"/>
        <v>3226</v>
      </c>
      <c r="I104" s="474">
        <f t="shared" si="9"/>
        <v>3450</v>
      </c>
    </row>
    <row r="105" spans="1:9" ht="22.5" customHeight="1">
      <c r="A105" s="157">
        <v>26</v>
      </c>
      <c r="B105" s="156" t="s">
        <v>520</v>
      </c>
      <c r="C105" s="155" t="s">
        <v>519</v>
      </c>
      <c r="D105" s="396">
        <v>600</v>
      </c>
      <c r="E105" s="152">
        <v>600</v>
      </c>
      <c r="F105" s="185">
        <v>2</v>
      </c>
      <c r="G105" s="175">
        <v>5</v>
      </c>
      <c r="H105" s="216">
        <f t="shared" si="8"/>
        <v>602</v>
      </c>
      <c r="I105" s="474">
        <f t="shared" si="9"/>
        <v>605</v>
      </c>
    </row>
    <row r="106" spans="1:9" ht="30" customHeight="1">
      <c r="A106" s="157">
        <v>27</v>
      </c>
      <c r="B106" s="156" t="s">
        <v>488</v>
      </c>
      <c r="C106" s="155" t="s">
        <v>487</v>
      </c>
      <c r="D106" s="396">
        <v>892</v>
      </c>
      <c r="E106" s="152">
        <v>720</v>
      </c>
      <c r="F106" s="185">
        <v>2</v>
      </c>
      <c r="G106" s="175">
        <v>7</v>
      </c>
      <c r="H106" s="216">
        <f t="shared" si="8"/>
        <v>894</v>
      </c>
      <c r="I106" s="474">
        <f t="shared" si="9"/>
        <v>727</v>
      </c>
    </row>
    <row r="107" spans="1:9" ht="24.75" customHeight="1">
      <c r="A107" s="157">
        <v>28</v>
      </c>
      <c r="B107" s="156" t="s">
        <v>403</v>
      </c>
      <c r="C107" s="155" t="s">
        <v>402</v>
      </c>
      <c r="D107" s="396">
        <v>1760</v>
      </c>
      <c r="E107" s="152">
        <v>2000</v>
      </c>
      <c r="F107" s="185">
        <v>4</v>
      </c>
      <c r="G107" s="152">
        <v>4</v>
      </c>
      <c r="H107" s="216">
        <f t="shared" si="8"/>
        <v>1764</v>
      </c>
      <c r="I107" s="474">
        <f t="shared" si="9"/>
        <v>2004</v>
      </c>
    </row>
    <row r="108" spans="1:9" ht="24.75" customHeight="1">
      <c r="A108" s="157">
        <v>29</v>
      </c>
      <c r="B108" s="156" t="s">
        <v>401</v>
      </c>
      <c r="C108" s="155" t="s">
        <v>400</v>
      </c>
      <c r="D108" s="396">
        <v>4</v>
      </c>
      <c r="E108" s="152">
        <v>10</v>
      </c>
      <c r="F108" s="185">
        <v>2</v>
      </c>
      <c r="G108" s="152">
        <v>5</v>
      </c>
      <c r="H108" s="216">
        <f t="shared" si="8"/>
        <v>6</v>
      </c>
      <c r="I108" s="474">
        <f t="shared" si="9"/>
        <v>15</v>
      </c>
    </row>
    <row r="109" spans="1:9" ht="26.25" customHeight="1">
      <c r="A109" s="157">
        <v>30</v>
      </c>
      <c r="B109" s="156" t="s">
        <v>486</v>
      </c>
      <c r="C109" s="155" t="s">
        <v>485</v>
      </c>
      <c r="D109" s="396">
        <v>182</v>
      </c>
      <c r="E109" s="152">
        <v>200</v>
      </c>
      <c r="F109" s="185">
        <v>5</v>
      </c>
      <c r="G109" s="175">
        <v>15</v>
      </c>
      <c r="H109" s="216">
        <f t="shared" si="8"/>
        <v>187</v>
      </c>
      <c r="I109" s="474">
        <f t="shared" si="9"/>
        <v>215</v>
      </c>
    </row>
    <row r="110" spans="1:9" ht="24.75" customHeight="1">
      <c r="A110" s="157">
        <v>31</v>
      </c>
      <c r="B110" s="156" t="s">
        <v>399</v>
      </c>
      <c r="C110" s="155" t="s">
        <v>398</v>
      </c>
      <c r="D110" s="396">
        <v>13785</v>
      </c>
      <c r="E110" s="152">
        <v>15000</v>
      </c>
      <c r="F110" s="185">
        <v>105</v>
      </c>
      <c r="G110" s="175">
        <v>100</v>
      </c>
      <c r="H110" s="216">
        <f t="shared" si="8"/>
        <v>13890</v>
      </c>
      <c r="I110" s="474">
        <f t="shared" si="9"/>
        <v>15100</v>
      </c>
    </row>
    <row r="111" spans="1:9" ht="25.5" customHeight="1">
      <c r="A111" s="157">
        <v>32</v>
      </c>
      <c r="B111" s="156" t="s">
        <v>484</v>
      </c>
      <c r="C111" s="155" t="s">
        <v>483</v>
      </c>
      <c r="D111" s="396">
        <v>11</v>
      </c>
      <c r="E111" s="152">
        <v>30</v>
      </c>
      <c r="F111" s="185"/>
      <c r="G111" s="152">
        <v>2</v>
      </c>
      <c r="H111" s="216">
        <f t="shared" si="8"/>
        <v>11</v>
      </c>
      <c r="I111" s="474">
        <f t="shared" si="9"/>
        <v>32</v>
      </c>
    </row>
    <row r="112" spans="1:9" ht="29.25" customHeight="1">
      <c r="A112" s="157">
        <v>33</v>
      </c>
      <c r="B112" s="156" t="s">
        <v>482</v>
      </c>
      <c r="C112" s="155" t="s">
        <v>481</v>
      </c>
      <c r="D112" s="396">
        <v>145</v>
      </c>
      <c r="E112" s="152">
        <v>140</v>
      </c>
      <c r="F112" s="185">
        <v>10</v>
      </c>
      <c r="G112" s="152">
        <v>10</v>
      </c>
      <c r="H112" s="216">
        <f t="shared" si="8"/>
        <v>155</v>
      </c>
      <c r="I112" s="474">
        <f t="shared" si="9"/>
        <v>150</v>
      </c>
    </row>
    <row r="113" spans="1:9" ht="27.75" customHeight="1">
      <c r="A113" s="157">
        <v>34</v>
      </c>
      <c r="B113" s="156" t="s">
        <v>356</v>
      </c>
      <c r="C113" s="155" t="s">
        <v>397</v>
      </c>
      <c r="D113" s="396">
        <v>73</v>
      </c>
      <c r="E113" s="152">
        <v>250</v>
      </c>
      <c r="F113" s="185">
        <v>22</v>
      </c>
      <c r="G113" s="175">
        <v>20</v>
      </c>
      <c r="H113" s="216">
        <f t="shared" si="8"/>
        <v>95</v>
      </c>
      <c r="I113" s="474">
        <f t="shared" si="9"/>
        <v>270</v>
      </c>
    </row>
    <row r="114" spans="1:9" ht="27" customHeight="1">
      <c r="A114" s="157">
        <v>35</v>
      </c>
      <c r="B114" s="156" t="s">
        <v>389</v>
      </c>
      <c r="C114" s="155" t="s">
        <v>388</v>
      </c>
      <c r="D114" s="396">
        <v>172</v>
      </c>
      <c r="E114" s="152">
        <v>100</v>
      </c>
      <c r="F114" s="185">
        <v>1</v>
      </c>
      <c r="G114" s="152">
        <v>1</v>
      </c>
      <c r="H114" s="216">
        <f t="shared" si="8"/>
        <v>173</v>
      </c>
      <c r="I114" s="474">
        <f t="shared" si="9"/>
        <v>101</v>
      </c>
    </row>
    <row r="115" spans="1:9" ht="15" customHeight="1">
      <c r="A115" s="157">
        <v>36</v>
      </c>
      <c r="B115" s="160" t="s">
        <v>480</v>
      </c>
      <c r="C115" s="159" t="s">
        <v>479</v>
      </c>
      <c r="D115" s="396">
        <v>142</v>
      </c>
      <c r="E115" s="152">
        <v>150</v>
      </c>
      <c r="F115" s="185">
        <v>7</v>
      </c>
      <c r="G115" s="152">
        <v>12</v>
      </c>
      <c r="H115" s="216">
        <f t="shared" si="8"/>
        <v>149</v>
      </c>
      <c r="I115" s="474">
        <f t="shared" si="9"/>
        <v>162</v>
      </c>
    </row>
    <row r="116" spans="1:9" ht="15" customHeight="1">
      <c r="A116" s="157">
        <v>37</v>
      </c>
      <c r="B116" s="160" t="s">
        <v>518</v>
      </c>
      <c r="C116" s="159" t="s">
        <v>517</v>
      </c>
      <c r="D116" s="396">
        <v>183</v>
      </c>
      <c r="E116" s="152">
        <v>150</v>
      </c>
      <c r="F116" s="185">
        <v>12</v>
      </c>
      <c r="G116" s="152">
        <v>13</v>
      </c>
      <c r="H116" s="216">
        <f t="shared" si="8"/>
        <v>195</v>
      </c>
      <c r="I116" s="474">
        <f t="shared" si="9"/>
        <v>163</v>
      </c>
    </row>
    <row r="117" spans="1:9" ht="15" customHeight="1">
      <c r="A117" s="157">
        <v>38</v>
      </c>
      <c r="B117" s="177" t="s">
        <v>516</v>
      </c>
      <c r="C117" s="159" t="s">
        <v>515</v>
      </c>
      <c r="D117" s="396"/>
      <c r="E117" s="152">
        <v>10</v>
      </c>
      <c r="F117" s="185"/>
      <c r="G117" s="152">
        <v>1</v>
      </c>
      <c r="H117" s="216">
        <f t="shared" si="8"/>
        <v>0</v>
      </c>
      <c r="I117" s="474">
        <f t="shared" si="9"/>
        <v>11</v>
      </c>
    </row>
    <row r="118" spans="1:9" ht="15" customHeight="1">
      <c r="A118" s="157">
        <v>39</v>
      </c>
      <c r="B118" s="174" t="s">
        <v>478</v>
      </c>
      <c r="C118" s="155" t="s">
        <v>477</v>
      </c>
      <c r="D118" s="396"/>
      <c r="E118" s="175">
        <v>2</v>
      </c>
      <c r="F118" s="185"/>
      <c r="G118" s="152"/>
      <c r="H118" s="216">
        <f t="shared" si="8"/>
        <v>0</v>
      </c>
      <c r="I118" s="474">
        <f t="shared" si="9"/>
        <v>2</v>
      </c>
    </row>
    <row r="119" spans="1:9" ht="15" customHeight="1">
      <c r="A119" s="157">
        <v>40</v>
      </c>
      <c r="B119" s="174" t="s">
        <v>476</v>
      </c>
      <c r="C119" s="155" t="s">
        <v>475</v>
      </c>
      <c r="D119" s="396"/>
      <c r="E119" s="152">
        <v>2</v>
      </c>
      <c r="F119" s="185"/>
      <c r="G119" s="152"/>
      <c r="H119" s="216">
        <f t="shared" si="8"/>
        <v>0</v>
      </c>
      <c r="I119" s="474">
        <f t="shared" si="9"/>
        <v>2</v>
      </c>
    </row>
    <row r="120" spans="1:9" ht="15" customHeight="1">
      <c r="A120" s="157">
        <v>41</v>
      </c>
      <c r="B120" s="174" t="s">
        <v>474</v>
      </c>
      <c r="C120" s="155" t="s">
        <v>473</v>
      </c>
      <c r="D120" s="396">
        <v>8</v>
      </c>
      <c r="E120" s="175">
        <v>10</v>
      </c>
      <c r="F120" s="185"/>
      <c r="G120" s="152"/>
      <c r="H120" s="216">
        <f t="shared" si="8"/>
        <v>8</v>
      </c>
      <c r="I120" s="474">
        <f t="shared" si="9"/>
        <v>10</v>
      </c>
    </row>
    <row r="121" spans="1:9" ht="15" customHeight="1">
      <c r="A121" s="157">
        <v>42</v>
      </c>
      <c r="B121" s="174" t="s">
        <v>472</v>
      </c>
      <c r="C121" s="155" t="s">
        <v>471</v>
      </c>
      <c r="D121" s="396"/>
      <c r="E121" s="175">
        <v>5</v>
      </c>
      <c r="F121" s="185"/>
      <c r="G121" s="152"/>
      <c r="H121" s="216">
        <f t="shared" si="8"/>
        <v>0</v>
      </c>
      <c r="I121" s="474">
        <f t="shared" si="9"/>
        <v>5</v>
      </c>
    </row>
    <row r="122" spans="1:9" ht="15" customHeight="1">
      <c r="A122" s="157">
        <v>43</v>
      </c>
      <c r="B122" s="174" t="s">
        <v>470</v>
      </c>
      <c r="C122" s="155" t="s">
        <v>469</v>
      </c>
      <c r="D122" s="396"/>
      <c r="E122" s="175">
        <v>1</v>
      </c>
      <c r="F122" s="185"/>
      <c r="G122" s="152"/>
      <c r="H122" s="216">
        <f t="shared" si="8"/>
        <v>0</v>
      </c>
      <c r="I122" s="474">
        <f t="shared" si="9"/>
        <v>1</v>
      </c>
    </row>
    <row r="123" spans="1:9" ht="15" customHeight="1">
      <c r="A123" s="157">
        <v>44</v>
      </c>
      <c r="B123" s="174" t="s">
        <v>387</v>
      </c>
      <c r="C123" s="155" t="s">
        <v>386</v>
      </c>
      <c r="D123" s="396">
        <v>436</v>
      </c>
      <c r="E123" s="175">
        <v>650</v>
      </c>
      <c r="F123" s="185">
        <v>1717</v>
      </c>
      <c r="G123" s="175">
        <v>1500</v>
      </c>
      <c r="H123" s="216">
        <f t="shared" si="8"/>
        <v>2153</v>
      </c>
      <c r="I123" s="474">
        <f t="shared" si="9"/>
        <v>2150</v>
      </c>
    </row>
    <row r="124" spans="1:9" ht="15" customHeight="1">
      <c r="A124" s="176">
        <v>46</v>
      </c>
      <c r="B124" s="174" t="s">
        <v>468</v>
      </c>
      <c r="C124" s="155" t="s">
        <v>467</v>
      </c>
      <c r="D124" s="396">
        <v>11</v>
      </c>
      <c r="E124" s="175">
        <v>12</v>
      </c>
      <c r="F124" s="185"/>
      <c r="G124" s="152"/>
      <c r="H124" s="216">
        <f t="shared" si="8"/>
        <v>11</v>
      </c>
      <c r="I124" s="474">
        <f t="shared" si="9"/>
        <v>12</v>
      </c>
    </row>
    <row r="125" spans="1:9" ht="15" customHeight="1">
      <c r="A125" s="176">
        <v>47</v>
      </c>
      <c r="B125" s="174" t="s">
        <v>346</v>
      </c>
      <c r="C125" s="155" t="s">
        <v>514</v>
      </c>
      <c r="D125" s="396">
        <v>2</v>
      </c>
      <c r="E125" s="152">
        <v>10</v>
      </c>
      <c r="F125" s="185">
        <v>2</v>
      </c>
      <c r="G125" s="152">
        <v>1</v>
      </c>
      <c r="H125" s="216">
        <f t="shared" si="8"/>
        <v>4</v>
      </c>
      <c r="I125" s="474">
        <f t="shared" si="9"/>
        <v>11</v>
      </c>
    </row>
    <row r="126" spans="1:9" ht="15" customHeight="1">
      <c r="A126" s="176">
        <v>48</v>
      </c>
      <c r="B126" s="174" t="s">
        <v>342</v>
      </c>
      <c r="C126" s="155" t="s">
        <v>341</v>
      </c>
      <c r="D126" s="396">
        <v>2</v>
      </c>
      <c r="E126" s="152">
        <v>5</v>
      </c>
      <c r="F126" s="185">
        <v>2</v>
      </c>
      <c r="G126" s="152">
        <v>1</v>
      </c>
      <c r="H126" s="216">
        <f t="shared" si="8"/>
        <v>4</v>
      </c>
      <c r="I126" s="474">
        <f t="shared" si="9"/>
        <v>6</v>
      </c>
    </row>
    <row r="127" spans="1:9" ht="15" customHeight="1">
      <c r="A127" s="176">
        <v>49</v>
      </c>
      <c r="B127" s="174" t="s">
        <v>466</v>
      </c>
      <c r="C127" s="155" t="s">
        <v>465</v>
      </c>
      <c r="D127" s="396"/>
      <c r="E127" s="175">
        <v>4</v>
      </c>
      <c r="F127" s="185"/>
      <c r="G127" s="152"/>
      <c r="H127" s="216">
        <f t="shared" si="8"/>
        <v>0</v>
      </c>
      <c r="I127" s="474">
        <f t="shared" si="9"/>
        <v>4</v>
      </c>
    </row>
    <row r="128" spans="1:9" ht="15" customHeight="1">
      <c r="A128" s="176">
        <v>50</v>
      </c>
      <c r="B128" s="174" t="s">
        <v>464</v>
      </c>
      <c r="C128" s="155" t="s">
        <v>463</v>
      </c>
      <c r="D128" s="396">
        <v>8</v>
      </c>
      <c r="E128" s="175">
        <v>20</v>
      </c>
      <c r="F128" s="185"/>
      <c r="G128" s="152"/>
      <c r="H128" s="216">
        <f t="shared" si="8"/>
        <v>8</v>
      </c>
      <c r="I128" s="474">
        <f t="shared" si="9"/>
        <v>20</v>
      </c>
    </row>
    <row r="129" spans="1:9" ht="15" customHeight="1">
      <c r="A129" s="176">
        <v>51</v>
      </c>
      <c r="B129" s="174" t="s">
        <v>462</v>
      </c>
      <c r="C129" s="155" t="s">
        <v>461</v>
      </c>
      <c r="D129" s="396">
        <v>7</v>
      </c>
      <c r="E129" s="152">
        <v>30</v>
      </c>
      <c r="F129" s="185"/>
      <c r="G129" s="152"/>
      <c r="H129" s="216">
        <f t="shared" si="8"/>
        <v>7</v>
      </c>
      <c r="I129" s="474">
        <f t="shared" si="9"/>
        <v>30</v>
      </c>
    </row>
    <row r="130" spans="1:9" ht="15" customHeight="1">
      <c r="A130" s="157">
        <v>52</v>
      </c>
      <c r="B130" s="174" t="s">
        <v>336</v>
      </c>
      <c r="C130" s="155" t="s">
        <v>335</v>
      </c>
      <c r="D130" s="396">
        <v>2</v>
      </c>
      <c r="E130" s="152">
        <v>35</v>
      </c>
      <c r="F130" s="185"/>
      <c r="G130" s="152"/>
      <c r="H130" s="216">
        <f t="shared" si="8"/>
        <v>2</v>
      </c>
      <c r="I130" s="474">
        <f t="shared" si="9"/>
        <v>35</v>
      </c>
    </row>
    <row r="131" spans="1:9" ht="15" customHeight="1">
      <c r="A131" s="157">
        <v>53</v>
      </c>
      <c r="B131" s="174" t="s">
        <v>334</v>
      </c>
      <c r="C131" s="155" t="s">
        <v>333</v>
      </c>
      <c r="D131" s="396">
        <v>24</v>
      </c>
      <c r="E131" s="152">
        <v>10</v>
      </c>
      <c r="F131" s="185">
        <v>8</v>
      </c>
      <c r="G131" s="152">
        <v>1</v>
      </c>
      <c r="H131" s="216">
        <f t="shared" si="8"/>
        <v>32</v>
      </c>
      <c r="I131" s="474">
        <f t="shared" si="9"/>
        <v>11</v>
      </c>
    </row>
    <row r="132" spans="1:9" ht="15" customHeight="1">
      <c r="A132" s="157">
        <v>54</v>
      </c>
      <c r="B132" s="174" t="s">
        <v>456</v>
      </c>
      <c r="C132" s="155" t="s">
        <v>455</v>
      </c>
      <c r="D132" s="396"/>
      <c r="E132" s="152">
        <v>5</v>
      </c>
      <c r="F132" s="185"/>
      <c r="G132" s="152"/>
      <c r="H132" s="216">
        <f t="shared" si="8"/>
        <v>0</v>
      </c>
      <c r="I132" s="474">
        <f t="shared" si="9"/>
        <v>5</v>
      </c>
    </row>
    <row r="133" spans="1:9" ht="15" customHeight="1">
      <c r="A133" s="157">
        <v>56</v>
      </c>
      <c r="B133" s="177" t="s">
        <v>494</v>
      </c>
      <c r="C133" s="159" t="s">
        <v>493</v>
      </c>
      <c r="D133" s="396">
        <v>96</v>
      </c>
      <c r="E133" s="152">
        <v>100</v>
      </c>
      <c r="F133" s="185">
        <v>2</v>
      </c>
      <c r="G133" s="217">
        <v>2</v>
      </c>
      <c r="H133" s="216">
        <f t="shared" si="8"/>
        <v>98</v>
      </c>
      <c r="I133" s="474">
        <f t="shared" si="9"/>
        <v>102</v>
      </c>
    </row>
    <row r="134" spans="1:9" ht="15" customHeight="1">
      <c r="A134" s="157">
        <v>57</v>
      </c>
      <c r="B134" s="177" t="s">
        <v>492</v>
      </c>
      <c r="C134" s="159" t="s">
        <v>491</v>
      </c>
      <c r="D134" s="396">
        <v>62</v>
      </c>
      <c r="E134" s="152">
        <v>50</v>
      </c>
      <c r="F134" s="185"/>
      <c r="G134" s="217">
        <v>2</v>
      </c>
      <c r="H134" s="216">
        <f t="shared" si="8"/>
        <v>62</v>
      </c>
      <c r="I134" s="474">
        <f t="shared" si="9"/>
        <v>52</v>
      </c>
    </row>
    <row r="135" spans="1:9" ht="15" customHeight="1">
      <c r="A135" s="157"/>
      <c r="B135" s="417"/>
      <c r="C135" s="417" t="s">
        <v>266</v>
      </c>
      <c r="D135" s="418">
        <f aca="true" t="shared" si="10" ref="D135:I135">SUM(D98:D134)</f>
        <v>26616</v>
      </c>
      <c r="E135" s="418">
        <f t="shared" si="10"/>
        <v>28961</v>
      </c>
      <c r="F135" s="418">
        <f t="shared" si="10"/>
        <v>2053</v>
      </c>
      <c r="G135" s="418">
        <f t="shared" si="10"/>
        <v>1831</v>
      </c>
      <c r="H135" s="418">
        <f t="shared" si="10"/>
        <v>28123</v>
      </c>
      <c r="I135" s="418">
        <f t="shared" si="10"/>
        <v>30242</v>
      </c>
    </row>
    <row r="136" spans="1:9" ht="17.25" customHeight="1">
      <c r="A136" s="184"/>
      <c r="B136" s="168"/>
      <c r="C136" s="168" t="s">
        <v>267</v>
      </c>
      <c r="D136" s="215">
        <f aca="true" t="shared" si="11" ref="D136:I136">D135+D96</f>
        <v>38965</v>
      </c>
      <c r="E136" s="215">
        <f t="shared" si="11"/>
        <v>41281</v>
      </c>
      <c r="F136" s="215">
        <f t="shared" si="11"/>
        <v>12546</v>
      </c>
      <c r="G136" s="215">
        <f t="shared" si="11"/>
        <v>11694</v>
      </c>
      <c r="H136" s="215">
        <f t="shared" si="11"/>
        <v>50965</v>
      </c>
      <c r="I136" s="215">
        <f t="shared" si="11"/>
        <v>52429</v>
      </c>
    </row>
    <row r="137" spans="1:11" ht="17.25" customHeight="1">
      <c r="A137" s="214"/>
      <c r="B137" s="516" t="s">
        <v>513</v>
      </c>
      <c r="C137" s="516"/>
      <c r="D137" s="516"/>
      <c r="E137" s="516"/>
      <c r="F137" s="516"/>
      <c r="G137" s="516"/>
      <c r="H137" s="516"/>
      <c r="I137" s="517"/>
      <c r="K137" s="140"/>
    </row>
    <row r="138" spans="1:11" s="140" customFormat="1" ht="17.25" customHeight="1">
      <c r="A138" s="212"/>
      <c r="B138" s="522" t="s">
        <v>451</v>
      </c>
      <c r="C138" s="522"/>
      <c r="D138" s="213"/>
      <c r="E138" s="213"/>
      <c r="F138" s="213"/>
      <c r="G138" s="213"/>
      <c r="H138" s="213"/>
      <c r="I138" s="473"/>
      <c r="K138" s="2"/>
    </row>
    <row r="139" spans="1:9" ht="15" customHeight="1">
      <c r="A139" s="157">
        <v>1</v>
      </c>
      <c r="B139" s="174" t="s">
        <v>450</v>
      </c>
      <c r="C139" s="155" t="s">
        <v>449</v>
      </c>
      <c r="D139" s="396">
        <v>230</v>
      </c>
      <c r="E139" s="152">
        <v>280</v>
      </c>
      <c r="F139" s="153"/>
      <c r="G139" s="152"/>
      <c r="H139" s="396">
        <v>230</v>
      </c>
      <c r="I139" s="152">
        <v>280</v>
      </c>
    </row>
    <row r="140" spans="1:9" ht="15" customHeight="1">
      <c r="A140" s="157">
        <v>2</v>
      </c>
      <c r="B140" s="174" t="s">
        <v>503</v>
      </c>
      <c r="C140" s="155" t="s">
        <v>502</v>
      </c>
      <c r="D140" s="396">
        <v>116</v>
      </c>
      <c r="E140" s="175">
        <v>110</v>
      </c>
      <c r="F140" s="153"/>
      <c r="G140" s="152"/>
      <c r="H140" s="396">
        <v>116</v>
      </c>
      <c r="I140" s="175">
        <v>110</v>
      </c>
    </row>
    <row r="141" spans="1:9" ht="15" customHeight="1">
      <c r="A141" s="157">
        <v>3</v>
      </c>
      <c r="B141" s="174" t="s">
        <v>501</v>
      </c>
      <c r="C141" s="155" t="s">
        <v>500</v>
      </c>
      <c r="D141" s="396">
        <v>79</v>
      </c>
      <c r="E141" s="175">
        <v>100</v>
      </c>
      <c r="F141" s="153"/>
      <c r="G141" s="152"/>
      <c r="H141" s="396">
        <v>79</v>
      </c>
      <c r="I141" s="175">
        <v>100</v>
      </c>
    </row>
    <row r="142" spans="1:9" ht="15" customHeight="1">
      <c r="A142" s="176">
        <v>4</v>
      </c>
      <c r="B142" s="174" t="s">
        <v>512</v>
      </c>
      <c r="C142" s="155" t="s">
        <v>511</v>
      </c>
      <c r="D142" s="396">
        <v>60</v>
      </c>
      <c r="E142" s="175">
        <v>60</v>
      </c>
      <c r="F142" s="153"/>
      <c r="G142" s="152"/>
      <c r="H142" s="396">
        <v>60</v>
      </c>
      <c r="I142" s="175">
        <v>60</v>
      </c>
    </row>
    <row r="143" spans="1:9" ht="15" customHeight="1">
      <c r="A143" s="176">
        <v>5</v>
      </c>
      <c r="B143" s="174" t="s">
        <v>383</v>
      </c>
      <c r="C143" s="155" t="s">
        <v>382</v>
      </c>
      <c r="D143" s="396"/>
      <c r="E143" s="152">
        <v>50</v>
      </c>
      <c r="F143" s="153"/>
      <c r="G143" s="152"/>
      <c r="H143" s="396"/>
      <c r="I143" s="152">
        <v>50</v>
      </c>
    </row>
    <row r="144" spans="1:9" ht="15" customHeight="1">
      <c r="A144" s="176">
        <v>6</v>
      </c>
      <c r="B144" s="160" t="s">
        <v>276</v>
      </c>
      <c r="C144" s="159" t="s">
        <v>448</v>
      </c>
      <c r="D144" s="396">
        <v>706</v>
      </c>
      <c r="E144" s="152">
        <v>710</v>
      </c>
      <c r="F144" s="152"/>
      <c r="G144" s="152"/>
      <c r="H144" s="396">
        <v>706</v>
      </c>
      <c r="I144" s="152">
        <v>710</v>
      </c>
    </row>
    <row r="145" spans="1:9" ht="15" customHeight="1">
      <c r="A145" s="157">
        <v>11</v>
      </c>
      <c r="B145" s="177" t="s">
        <v>433</v>
      </c>
      <c r="C145" s="159" t="s">
        <v>432</v>
      </c>
      <c r="D145" s="396">
        <v>72</v>
      </c>
      <c r="E145" s="173">
        <v>60</v>
      </c>
      <c r="F145" s="152"/>
      <c r="G145" s="152"/>
      <c r="H145" s="396">
        <v>72</v>
      </c>
      <c r="I145" s="173">
        <v>60</v>
      </c>
    </row>
    <row r="146" spans="1:9" ht="15" customHeight="1">
      <c r="A146" s="157">
        <v>12</v>
      </c>
      <c r="B146" s="194" t="s">
        <v>431</v>
      </c>
      <c r="C146" s="193" t="s">
        <v>430</v>
      </c>
      <c r="D146" s="396"/>
      <c r="E146" s="192">
        <v>5</v>
      </c>
      <c r="F146" s="191"/>
      <c r="G146" s="191"/>
      <c r="H146" s="396"/>
      <c r="I146" s="192">
        <v>5</v>
      </c>
    </row>
    <row r="147" spans="1:9" ht="15" customHeight="1">
      <c r="A147" s="157">
        <v>13</v>
      </c>
      <c r="B147" s="194" t="s">
        <v>429</v>
      </c>
      <c r="C147" s="195" t="s">
        <v>428</v>
      </c>
      <c r="D147" s="396"/>
      <c r="E147" s="192">
        <v>5</v>
      </c>
      <c r="F147" s="191"/>
      <c r="G147" s="191"/>
      <c r="H147" s="396"/>
      <c r="I147" s="192">
        <v>5</v>
      </c>
    </row>
    <row r="148" spans="1:9" ht="15" customHeight="1">
      <c r="A148" s="157">
        <v>14</v>
      </c>
      <c r="B148" s="194" t="s">
        <v>427</v>
      </c>
      <c r="C148" s="193" t="s">
        <v>426</v>
      </c>
      <c r="D148" s="396"/>
      <c r="E148" s="192">
        <v>5</v>
      </c>
      <c r="F148" s="191"/>
      <c r="G148" s="191"/>
      <c r="H148" s="396"/>
      <c r="I148" s="192">
        <v>5</v>
      </c>
    </row>
    <row r="149" spans="1:9" ht="15" customHeight="1">
      <c r="A149" s="157">
        <v>15</v>
      </c>
      <c r="B149" s="194" t="s">
        <v>425</v>
      </c>
      <c r="C149" s="193" t="s">
        <v>497</v>
      </c>
      <c r="D149" s="396"/>
      <c r="E149" s="192">
        <v>5</v>
      </c>
      <c r="F149" s="191"/>
      <c r="G149" s="191"/>
      <c r="H149" s="396"/>
      <c r="I149" s="192">
        <v>5</v>
      </c>
    </row>
    <row r="150" spans="1:9" ht="15" customHeight="1">
      <c r="A150" s="157">
        <v>16</v>
      </c>
      <c r="B150" s="174" t="s">
        <v>423</v>
      </c>
      <c r="C150" s="155" t="s">
        <v>422</v>
      </c>
      <c r="D150" s="396"/>
      <c r="E150" s="190">
        <v>5</v>
      </c>
      <c r="F150" s="153"/>
      <c r="G150" s="152"/>
      <c r="H150" s="396"/>
      <c r="I150" s="190">
        <v>5</v>
      </c>
    </row>
    <row r="151" spans="1:9" ht="15" customHeight="1">
      <c r="A151" s="157">
        <v>17</v>
      </c>
      <c r="B151" s="174" t="s">
        <v>419</v>
      </c>
      <c r="C151" s="155" t="s">
        <v>418</v>
      </c>
      <c r="D151" s="396"/>
      <c r="E151" s="192">
        <v>5</v>
      </c>
      <c r="F151" s="153"/>
      <c r="G151" s="152"/>
      <c r="H151" s="396"/>
      <c r="I151" s="192">
        <v>5</v>
      </c>
    </row>
    <row r="152" spans="1:9" ht="15" customHeight="1">
      <c r="A152" s="157">
        <v>18</v>
      </c>
      <c r="B152" s="174" t="s">
        <v>417</v>
      </c>
      <c r="C152" s="155" t="s">
        <v>416</v>
      </c>
      <c r="D152" s="396">
        <v>30</v>
      </c>
      <c r="E152" s="192">
        <v>20</v>
      </c>
      <c r="F152" s="153"/>
      <c r="G152" s="152"/>
      <c r="H152" s="396">
        <v>30</v>
      </c>
      <c r="I152" s="192">
        <v>20</v>
      </c>
    </row>
    <row r="153" spans="1:9" ht="15" customHeight="1">
      <c r="A153" s="157">
        <v>19</v>
      </c>
      <c r="B153" s="174" t="s">
        <v>421</v>
      </c>
      <c r="C153" s="155" t="s">
        <v>420</v>
      </c>
      <c r="D153" s="396"/>
      <c r="E153" s="192">
        <v>5</v>
      </c>
      <c r="F153" s="153"/>
      <c r="G153" s="152"/>
      <c r="H153" s="396"/>
      <c r="I153" s="192">
        <v>5</v>
      </c>
    </row>
    <row r="154" spans="1:9" ht="15" customHeight="1">
      <c r="A154" s="157"/>
      <c r="B154" s="409"/>
      <c r="C154" s="413" t="s">
        <v>265</v>
      </c>
      <c r="D154" s="418">
        <f>SUM(D139:D153)</f>
        <v>1293</v>
      </c>
      <c r="E154" s="419">
        <f>SUM(E139:E153)</f>
        <v>1425</v>
      </c>
      <c r="F154" s="410"/>
      <c r="G154" s="410"/>
      <c r="H154" s="418">
        <f>SUM(H139:H153)</f>
        <v>1293</v>
      </c>
      <c r="I154" s="419">
        <f>SUM(I139:I153)</f>
        <v>1425</v>
      </c>
    </row>
    <row r="155" spans="1:9" ht="15" customHeight="1">
      <c r="A155" s="157"/>
      <c r="B155" s="174"/>
      <c r="C155" s="187" t="s">
        <v>412</v>
      </c>
      <c r="D155" s="396"/>
      <c r="E155" s="192"/>
      <c r="F155" s="153"/>
      <c r="G155" s="152"/>
      <c r="H155" s="396"/>
      <c r="I155" s="483"/>
    </row>
    <row r="156" spans="1:9" ht="24" customHeight="1">
      <c r="A156" s="157">
        <v>20</v>
      </c>
      <c r="B156" s="156" t="s">
        <v>411</v>
      </c>
      <c r="C156" s="155" t="s">
        <v>410</v>
      </c>
      <c r="D156" s="396">
        <v>31</v>
      </c>
      <c r="E156" s="152">
        <v>70</v>
      </c>
      <c r="F156" s="153"/>
      <c r="G156" s="152"/>
      <c r="H156" s="396">
        <v>31</v>
      </c>
      <c r="I156" s="152">
        <v>70</v>
      </c>
    </row>
    <row r="157" spans="1:9" ht="26.25" customHeight="1">
      <c r="A157" s="157">
        <v>21</v>
      </c>
      <c r="B157" s="156" t="s">
        <v>409</v>
      </c>
      <c r="C157" s="155" t="s">
        <v>408</v>
      </c>
      <c r="D157" s="396"/>
      <c r="E157" s="152">
        <v>30</v>
      </c>
      <c r="F157" s="153"/>
      <c r="G157" s="152"/>
      <c r="H157" s="396"/>
      <c r="I157" s="152">
        <v>30</v>
      </c>
    </row>
    <row r="158" spans="1:9" ht="25.5" customHeight="1">
      <c r="A158" s="157">
        <v>22</v>
      </c>
      <c r="B158" s="156" t="s">
        <v>407</v>
      </c>
      <c r="C158" s="155" t="s">
        <v>406</v>
      </c>
      <c r="D158" s="396">
        <v>24</v>
      </c>
      <c r="E158" s="152">
        <v>25</v>
      </c>
      <c r="F158" s="153"/>
      <c r="G158" s="152"/>
      <c r="H158" s="396">
        <v>24</v>
      </c>
      <c r="I158" s="152">
        <v>25</v>
      </c>
    </row>
    <row r="159" spans="1:9" ht="30" customHeight="1">
      <c r="A159" s="157">
        <v>23</v>
      </c>
      <c r="B159" s="156" t="s">
        <v>405</v>
      </c>
      <c r="C159" s="155" t="s">
        <v>404</v>
      </c>
      <c r="D159" s="396">
        <v>22</v>
      </c>
      <c r="E159" s="152">
        <v>30</v>
      </c>
      <c r="F159" s="153"/>
      <c r="G159" s="152"/>
      <c r="H159" s="396">
        <v>22</v>
      </c>
      <c r="I159" s="152">
        <v>30</v>
      </c>
    </row>
    <row r="160" spans="1:9" ht="42.75" customHeight="1">
      <c r="A160" s="157">
        <v>24</v>
      </c>
      <c r="B160" s="156" t="s">
        <v>348</v>
      </c>
      <c r="C160" s="155" t="s">
        <v>347</v>
      </c>
      <c r="D160" s="396">
        <v>54</v>
      </c>
      <c r="E160" s="152">
        <v>85</v>
      </c>
      <c r="F160" s="153"/>
      <c r="G160" s="152"/>
      <c r="H160" s="396">
        <v>54</v>
      </c>
      <c r="I160" s="152">
        <v>85</v>
      </c>
    </row>
    <row r="161" spans="1:9" ht="25.5" customHeight="1">
      <c r="A161" s="157">
        <v>25</v>
      </c>
      <c r="B161" s="156" t="s">
        <v>488</v>
      </c>
      <c r="C161" s="155" t="s">
        <v>487</v>
      </c>
      <c r="D161" s="396">
        <v>47</v>
      </c>
      <c r="E161" s="152">
        <v>30</v>
      </c>
      <c r="F161" s="153"/>
      <c r="G161" s="152"/>
      <c r="H161" s="396">
        <v>47</v>
      </c>
      <c r="I161" s="152">
        <v>30</v>
      </c>
    </row>
    <row r="162" spans="1:9" ht="24.75" customHeight="1">
      <c r="A162" s="157">
        <v>26</v>
      </c>
      <c r="B162" s="156" t="s">
        <v>403</v>
      </c>
      <c r="C162" s="155" t="s">
        <v>402</v>
      </c>
      <c r="D162" s="396">
        <v>52</v>
      </c>
      <c r="E162" s="152">
        <v>70</v>
      </c>
      <c r="F162" s="153"/>
      <c r="G162" s="152"/>
      <c r="H162" s="396">
        <v>52</v>
      </c>
      <c r="I162" s="152">
        <v>70</v>
      </c>
    </row>
    <row r="163" spans="1:9" ht="25.5" customHeight="1">
      <c r="A163" s="157">
        <v>28</v>
      </c>
      <c r="B163" s="156" t="s">
        <v>486</v>
      </c>
      <c r="C163" s="155" t="s">
        <v>485</v>
      </c>
      <c r="D163" s="396"/>
      <c r="E163" s="152">
        <v>20</v>
      </c>
      <c r="F163" s="153"/>
      <c r="G163" s="152"/>
      <c r="H163" s="396"/>
      <c r="I163" s="152">
        <v>20</v>
      </c>
    </row>
    <row r="164" spans="1:9" ht="27.75" customHeight="1">
      <c r="A164" s="157">
        <v>29</v>
      </c>
      <c r="B164" s="156" t="s">
        <v>399</v>
      </c>
      <c r="C164" s="155" t="s">
        <v>398</v>
      </c>
      <c r="D164" s="396">
        <v>168</v>
      </c>
      <c r="E164" s="152">
        <v>300</v>
      </c>
      <c r="F164" s="153"/>
      <c r="G164" s="152"/>
      <c r="H164" s="396">
        <v>168</v>
      </c>
      <c r="I164" s="152">
        <v>300</v>
      </c>
    </row>
    <row r="165" spans="1:9" ht="22.5" customHeight="1">
      <c r="A165" s="157">
        <v>30</v>
      </c>
      <c r="B165" s="160" t="s">
        <v>484</v>
      </c>
      <c r="C165" s="159" t="s">
        <v>483</v>
      </c>
      <c r="D165" s="396"/>
      <c r="E165" s="152">
        <v>5</v>
      </c>
      <c r="F165" s="152"/>
      <c r="G165" s="152"/>
      <c r="H165" s="396"/>
      <c r="I165" s="152">
        <v>5</v>
      </c>
    </row>
    <row r="166" spans="1:9" ht="27" customHeight="1">
      <c r="A166" s="157">
        <v>31</v>
      </c>
      <c r="B166" s="160" t="s">
        <v>482</v>
      </c>
      <c r="C166" s="159" t="s">
        <v>481</v>
      </c>
      <c r="D166" s="396">
        <v>4</v>
      </c>
      <c r="E166" s="152">
        <v>5</v>
      </c>
      <c r="F166" s="152"/>
      <c r="G166" s="152"/>
      <c r="H166" s="396">
        <v>4</v>
      </c>
      <c r="I166" s="152">
        <v>5</v>
      </c>
    </row>
    <row r="167" spans="1:9" ht="36" customHeight="1">
      <c r="A167" s="157">
        <v>32</v>
      </c>
      <c r="B167" s="156" t="s">
        <v>356</v>
      </c>
      <c r="C167" s="155" t="s">
        <v>510</v>
      </c>
      <c r="D167" s="396">
        <v>2</v>
      </c>
      <c r="E167" s="152">
        <v>100</v>
      </c>
      <c r="F167" s="153"/>
      <c r="G167" s="152"/>
      <c r="H167" s="396">
        <v>2</v>
      </c>
      <c r="I167" s="152">
        <v>100</v>
      </c>
    </row>
    <row r="168" spans="1:9" ht="15" customHeight="1">
      <c r="A168" s="176">
        <v>34</v>
      </c>
      <c r="B168" s="177" t="s">
        <v>509</v>
      </c>
      <c r="C168" s="159" t="s">
        <v>508</v>
      </c>
      <c r="D168" s="396"/>
      <c r="E168" s="175">
        <v>3</v>
      </c>
      <c r="F168" s="152"/>
      <c r="G168" s="152"/>
      <c r="H168" s="396"/>
      <c r="I168" s="175">
        <v>3</v>
      </c>
    </row>
    <row r="169" spans="1:9" ht="15" customHeight="1">
      <c r="A169" s="157">
        <v>35</v>
      </c>
      <c r="B169" s="174" t="s">
        <v>336</v>
      </c>
      <c r="C169" s="155" t="s">
        <v>335</v>
      </c>
      <c r="D169" s="396"/>
      <c r="E169" s="152">
        <v>2</v>
      </c>
      <c r="F169" s="153"/>
      <c r="G169" s="152"/>
      <c r="H169" s="396"/>
      <c r="I169" s="152">
        <v>2</v>
      </c>
    </row>
    <row r="170" spans="1:9" ht="15" customHeight="1">
      <c r="A170" s="157"/>
      <c r="B170" s="417"/>
      <c r="C170" s="417" t="s">
        <v>266</v>
      </c>
      <c r="D170" s="418">
        <f>SUM(D156:D169)</f>
        <v>404</v>
      </c>
      <c r="E170" s="410">
        <f>SUM(E156:E169)</f>
        <v>775</v>
      </c>
      <c r="F170" s="410"/>
      <c r="G170" s="410"/>
      <c r="H170" s="418">
        <f>SUM(H156:H169)</f>
        <v>404</v>
      </c>
      <c r="I170" s="410">
        <f>SUM(I156:I169)</f>
        <v>775</v>
      </c>
    </row>
    <row r="171" spans="1:9" ht="17.25" customHeight="1">
      <c r="A171" s="184"/>
      <c r="B171" s="168"/>
      <c r="C171" s="168" t="s">
        <v>267</v>
      </c>
      <c r="D171" s="182">
        <f>D170+D154</f>
        <v>1697</v>
      </c>
      <c r="E171" s="165">
        <f>E170+E154</f>
        <v>2200</v>
      </c>
      <c r="F171" s="166"/>
      <c r="G171" s="166"/>
      <c r="H171" s="182">
        <f>H170+H154</f>
        <v>1697</v>
      </c>
      <c r="I171" s="482">
        <f>I154+I170</f>
        <v>2200</v>
      </c>
    </row>
    <row r="172" spans="1:11" ht="17.25" customHeight="1">
      <c r="A172" s="197"/>
      <c r="B172" s="516" t="s">
        <v>504</v>
      </c>
      <c r="C172" s="516"/>
      <c r="D172" s="516"/>
      <c r="E172" s="516"/>
      <c r="F172" s="516"/>
      <c r="G172" s="516"/>
      <c r="H172" s="516"/>
      <c r="I172" s="517"/>
      <c r="K172" s="140"/>
    </row>
    <row r="173" spans="1:11" s="140" customFormat="1" ht="17.25" customHeight="1">
      <c r="A173" s="212"/>
      <c r="B173" s="522" t="s">
        <v>451</v>
      </c>
      <c r="C173" s="522"/>
      <c r="D173" s="196"/>
      <c r="E173" s="196"/>
      <c r="F173" s="196"/>
      <c r="G173" s="196"/>
      <c r="H173" s="196"/>
      <c r="I173" s="479"/>
      <c r="K173" s="2"/>
    </row>
    <row r="174" spans="1:9" ht="15" customHeight="1">
      <c r="A174" s="157">
        <v>1</v>
      </c>
      <c r="B174" s="202" t="s">
        <v>450</v>
      </c>
      <c r="C174" s="201" t="s">
        <v>449</v>
      </c>
      <c r="D174" s="396">
        <v>2788</v>
      </c>
      <c r="E174" s="172">
        <v>2800</v>
      </c>
      <c r="F174" s="185">
        <v>119</v>
      </c>
      <c r="G174" s="154">
        <v>120</v>
      </c>
      <c r="H174" s="200">
        <f aca="true" t="shared" si="12" ref="H174:H194">D174+F174</f>
        <v>2907</v>
      </c>
      <c r="I174" s="485">
        <f aca="true" t="shared" si="13" ref="I174:I194">E174+G174</f>
        <v>2920</v>
      </c>
    </row>
    <row r="175" spans="1:9" ht="15" customHeight="1">
      <c r="A175" s="176">
        <v>6</v>
      </c>
      <c r="B175" s="204" t="s">
        <v>276</v>
      </c>
      <c r="C175" s="203" t="s">
        <v>448</v>
      </c>
      <c r="D175" s="396">
        <v>21505</v>
      </c>
      <c r="E175" s="172">
        <v>22000</v>
      </c>
      <c r="F175" s="185">
        <v>593</v>
      </c>
      <c r="G175" s="154">
        <v>700</v>
      </c>
      <c r="H175" s="200">
        <f t="shared" si="12"/>
        <v>22098</v>
      </c>
      <c r="I175" s="485">
        <f t="shared" si="13"/>
        <v>22700</v>
      </c>
    </row>
    <row r="176" spans="1:9" ht="15" customHeight="1">
      <c r="A176" s="157">
        <v>7</v>
      </c>
      <c r="B176" s="202" t="s">
        <v>447</v>
      </c>
      <c r="C176" s="201" t="s">
        <v>446</v>
      </c>
      <c r="D176" s="396">
        <v>746</v>
      </c>
      <c r="E176" s="154">
        <v>1100</v>
      </c>
      <c r="F176" s="185">
        <v>31</v>
      </c>
      <c r="G176" s="154">
        <v>120</v>
      </c>
      <c r="H176" s="200">
        <f t="shared" si="12"/>
        <v>777</v>
      </c>
      <c r="I176" s="485">
        <f t="shared" si="13"/>
        <v>1220</v>
      </c>
    </row>
    <row r="177" spans="1:9" ht="15" customHeight="1">
      <c r="A177" s="157">
        <v>8</v>
      </c>
      <c r="B177" s="202" t="s">
        <v>445</v>
      </c>
      <c r="C177" s="201" t="s">
        <v>444</v>
      </c>
      <c r="D177" s="396">
        <v>746</v>
      </c>
      <c r="E177" s="154">
        <v>1100</v>
      </c>
      <c r="F177" s="185">
        <v>31</v>
      </c>
      <c r="G177" s="154">
        <v>120</v>
      </c>
      <c r="H177" s="200">
        <f t="shared" si="12"/>
        <v>777</v>
      </c>
      <c r="I177" s="485">
        <f t="shared" si="13"/>
        <v>1220</v>
      </c>
    </row>
    <row r="178" spans="1:9" ht="15" customHeight="1">
      <c r="A178" s="157">
        <v>9</v>
      </c>
      <c r="B178" s="202" t="s">
        <v>443</v>
      </c>
      <c r="C178" s="201" t="s">
        <v>442</v>
      </c>
      <c r="D178" s="396">
        <v>65</v>
      </c>
      <c r="E178" s="154">
        <v>70</v>
      </c>
      <c r="F178" s="185">
        <v>9</v>
      </c>
      <c r="G178" s="154">
        <v>30</v>
      </c>
      <c r="H178" s="200">
        <f t="shared" si="12"/>
        <v>74</v>
      </c>
      <c r="I178" s="485">
        <f t="shared" si="13"/>
        <v>100</v>
      </c>
    </row>
    <row r="179" spans="1:9" ht="15" customHeight="1">
      <c r="A179" s="157">
        <v>10</v>
      </c>
      <c r="B179" s="202" t="s">
        <v>441</v>
      </c>
      <c r="C179" s="201" t="s">
        <v>440</v>
      </c>
      <c r="D179" s="396"/>
      <c r="E179" s="154">
        <v>5</v>
      </c>
      <c r="F179" s="185"/>
      <c r="G179" s="172">
        <v>10</v>
      </c>
      <c r="H179" s="200">
        <f t="shared" si="12"/>
        <v>0</v>
      </c>
      <c r="I179" s="485">
        <f t="shared" si="13"/>
        <v>15</v>
      </c>
    </row>
    <row r="180" spans="1:9" ht="15" customHeight="1">
      <c r="A180" s="157"/>
      <c r="B180" s="202" t="s">
        <v>439</v>
      </c>
      <c r="C180" s="201" t="s">
        <v>438</v>
      </c>
      <c r="D180" s="396"/>
      <c r="E180" s="154">
        <v>5</v>
      </c>
      <c r="F180" s="185"/>
      <c r="G180" s="172">
        <v>10</v>
      </c>
      <c r="H180" s="200">
        <f t="shared" si="12"/>
        <v>0</v>
      </c>
      <c r="I180" s="485">
        <f t="shared" si="13"/>
        <v>15</v>
      </c>
    </row>
    <row r="181" spans="1:9" ht="15" customHeight="1">
      <c r="A181" s="157">
        <v>11</v>
      </c>
      <c r="B181" s="202" t="s">
        <v>499</v>
      </c>
      <c r="C181" s="201" t="s">
        <v>498</v>
      </c>
      <c r="D181" s="396">
        <v>77</v>
      </c>
      <c r="E181" s="154">
        <v>80</v>
      </c>
      <c r="F181" s="185"/>
      <c r="G181" s="172"/>
      <c r="H181" s="200">
        <f t="shared" si="12"/>
        <v>77</v>
      </c>
      <c r="I181" s="485">
        <f t="shared" si="13"/>
        <v>80</v>
      </c>
    </row>
    <row r="182" spans="1:9" ht="15" customHeight="1">
      <c r="A182" s="157">
        <v>12</v>
      </c>
      <c r="B182" s="202" t="s">
        <v>437</v>
      </c>
      <c r="C182" s="201" t="s">
        <v>436</v>
      </c>
      <c r="D182" s="396">
        <v>1200</v>
      </c>
      <c r="E182" s="154">
        <v>1500</v>
      </c>
      <c r="F182" s="185">
        <v>70</v>
      </c>
      <c r="G182" s="154">
        <v>120</v>
      </c>
      <c r="H182" s="200">
        <f t="shared" si="12"/>
        <v>1270</v>
      </c>
      <c r="I182" s="485">
        <f t="shared" si="13"/>
        <v>1620</v>
      </c>
    </row>
    <row r="183" spans="1:9" ht="29.25" customHeight="1">
      <c r="A183" s="157">
        <v>13</v>
      </c>
      <c r="B183" s="202" t="s">
        <v>435</v>
      </c>
      <c r="C183" s="201" t="s">
        <v>434</v>
      </c>
      <c r="D183" s="396">
        <v>3640</v>
      </c>
      <c r="E183" s="154">
        <v>3700</v>
      </c>
      <c r="F183" s="185">
        <v>560</v>
      </c>
      <c r="G183" s="154">
        <v>600</v>
      </c>
      <c r="H183" s="200">
        <f t="shared" si="12"/>
        <v>4200</v>
      </c>
      <c r="I183" s="485">
        <f t="shared" si="13"/>
        <v>4300</v>
      </c>
    </row>
    <row r="184" spans="1:9" ht="15" customHeight="1">
      <c r="A184" s="157">
        <v>14</v>
      </c>
      <c r="B184" s="204" t="s">
        <v>433</v>
      </c>
      <c r="C184" s="203" t="s">
        <v>432</v>
      </c>
      <c r="D184" s="396">
        <v>2710</v>
      </c>
      <c r="E184" s="172">
        <v>2800</v>
      </c>
      <c r="F184" s="185">
        <v>148</v>
      </c>
      <c r="G184" s="172">
        <v>150</v>
      </c>
      <c r="H184" s="200">
        <f t="shared" si="12"/>
        <v>2858</v>
      </c>
      <c r="I184" s="485">
        <f t="shared" si="13"/>
        <v>2950</v>
      </c>
    </row>
    <row r="185" spans="1:9" ht="15" customHeight="1">
      <c r="A185" s="157">
        <v>15</v>
      </c>
      <c r="B185" s="210" t="s">
        <v>431</v>
      </c>
      <c r="C185" s="209" t="s">
        <v>430</v>
      </c>
      <c r="D185" s="396">
        <v>1204</v>
      </c>
      <c r="E185" s="192">
        <v>1250</v>
      </c>
      <c r="F185" s="185">
        <v>16</v>
      </c>
      <c r="G185" s="192">
        <v>20</v>
      </c>
      <c r="H185" s="200">
        <f t="shared" si="12"/>
        <v>1220</v>
      </c>
      <c r="I185" s="485">
        <f t="shared" si="13"/>
        <v>1270</v>
      </c>
    </row>
    <row r="186" spans="1:9" ht="15" customHeight="1">
      <c r="A186" s="157">
        <v>16</v>
      </c>
      <c r="B186" s="210" t="s">
        <v>429</v>
      </c>
      <c r="C186" s="211" t="s">
        <v>428</v>
      </c>
      <c r="D186" s="396">
        <v>1204</v>
      </c>
      <c r="E186" s="192">
        <v>1250</v>
      </c>
      <c r="F186" s="185">
        <v>16</v>
      </c>
      <c r="G186" s="192">
        <v>20</v>
      </c>
      <c r="H186" s="200">
        <f t="shared" si="12"/>
        <v>1220</v>
      </c>
      <c r="I186" s="485">
        <f t="shared" si="13"/>
        <v>1270</v>
      </c>
    </row>
    <row r="187" spans="1:9" ht="15" customHeight="1">
      <c r="A187" s="157">
        <v>17</v>
      </c>
      <c r="B187" s="210" t="s">
        <v>427</v>
      </c>
      <c r="C187" s="209" t="s">
        <v>426</v>
      </c>
      <c r="D187" s="396">
        <v>1204</v>
      </c>
      <c r="E187" s="192">
        <v>1250</v>
      </c>
      <c r="F187" s="185">
        <v>16</v>
      </c>
      <c r="G187" s="192">
        <v>20</v>
      </c>
      <c r="H187" s="200">
        <f t="shared" si="12"/>
        <v>1220</v>
      </c>
      <c r="I187" s="485">
        <f t="shared" si="13"/>
        <v>1270</v>
      </c>
    </row>
    <row r="188" spans="1:9" ht="15" customHeight="1">
      <c r="A188" s="157">
        <v>18</v>
      </c>
      <c r="B188" s="210" t="s">
        <v>425</v>
      </c>
      <c r="C188" s="209" t="s">
        <v>497</v>
      </c>
      <c r="D188" s="396">
        <v>1204</v>
      </c>
      <c r="E188" s="192">
        <v>1250</v>
      </c>
      <c r="F188" s="185">
        <v>16</v>
      </c>
      <c r="G188" s="192">
        <v>20</v>
      </c>
      <c r="H188" s="200">
        <f t="shared" si="12"/>
        <v>1220</v>
      </c>
      <c r="I188" s="485">
        <f t="shared" si="13"/>
        <v>1270</v>
      </c>
    </row>
    <row r="189" spans="1:9" ht="15" customHeight="1">
      <c r="A189" s="157">
        <v>21</v>
      </c>
      <c r="B189" s="202" t="s">
        <v>419</v>
      </c>
      <c r="C189" s="201" t="s">
        <v>418</v>
      </c>
      <c r="D189" s="396">
        <v>13920</v>
      </c>
      <c r="E189" s="178">
        <v>14000</v>
      </c>
      <c r="F189" s="185">
        <v>16</v>
      </c>
      <c r="G189" s="178">
        <v>20</v>
      </c>
      <c r="H189" s="200">
        <f t="shared" si="12"/>
        <v>13936</v>
      </c>
      <c r="I189" s="485">
        <f t="shared" si="13"/>
        <v>14020</v>
      </c>
    </row>
    <row r="190" spans="1:9" ht="15" customHeight="1">
      <c r="A190" s="157">
        <v>22</v>
      </c>
      <c r="B190" s="202" t="s">
        <v>417</v>
      </c>
      <c r="C190" s="201" t="s">
        <v>416</v>
      </c>
      <c r="D190" s="396">
        <v>1384</v>
      </c>
      <c r="E190" s="178">
        <v>1400</v>
      </c>
      <c r="F190" s="185">
        <v>16</v>
      </c>
      <c r="G190" s="178">
        <v>20</v>
      </c>
      <c r="H190" s="200">
        <f t="shared" si="12"/>
        <v>1400</v>
      </c>
      <c r="I190" s="485">
        <f t="shared" si="13"/>
        <v>1420</v>
      </c>
    </row>
    <row r="191" spans="1:9" ht="15" customHeight="1">
      <c r="A191" s="157">
        <v>23</v>
      </c>
      <c r="B191" s="202" t="s">
        <v>421</v>
      </c>
      <c r="C191" s="201" t="s">
        <v>420</v>
      </c>
      <c r="D191" s="396"/>
      <c r="E191" s="178">
        <v>800</v>
      </c>
      <c r="F191" s="185">
        <v>16</v>
      </c>
      <c r="G191" s="178">
        <v>20</v>
      </c>
      <c r="H191" s="200">
        <f t="shared" si="12"/>
        <v>16</v>
      </c>
      <c r="I191" s="485">
        <f t="shared" si="13"/>
        <v>820</v>
      </c>
    </row>
    <row r="192" spans="1:9" ht="15" customHeight="1">
      <c r="A192" s="157">
        <v>24</v>
      </c>
      <c r="B192" s="202" t="s">
        <v>496</v>
      </c>
      <c r="C192" s="201" t="s">
        <v>495</v>
      </c>
      <c r="D192" s="396">
        <v>1660</v>
      </c>
      <c r="E192" s="172">
        <v>1700</v>
      </c>
      <c r="F192" s="185"/>
      <c r="G192" s="172"/>
      <c r="H192" s="200">
        <f t="shared" si="12"/>
        <v>1660</v>
      </c>
      <c r="I192" s="485">
        <f t="shared" si="13"/>
        <v>1700</v>
      </c>
    </row>
    <row r="193" spans="1:9" ht="15" customHeight="1">
      <c r="A193" s="157">
        <v>25</v>
      </c>
      <c r="B193" s="202" t="s">
        <v>415</v>
      </c>
      <c r="C193" s="201" t="s">
        <v>414</v>
      </c>
      <c r="D193" s="396">
        <v>40</v>
      </c>
      <c r="E193" s="154">
        <v>100</v>
      </c>
      <c r="F193" s="185">
        <v>54</v>
      </c>
      <c r="G193" s="154">
        <v>60</v>
      </c>
      <c r="H193" s="200">
        <f t="shared" si="12"/>
        <v>94</v>
      </c>
      <c r="I193" s="485">
        <f t="shared" si="13"/>
        <v>160</v>
      </c>
    </row>
    <row r="194" spans="1:9" ht="17.25" customHeight="1">
      <c r="A194" s="157">
        <v>26</v>
      </c>
      <c r="B194" s="204" t="s">
        <v>494</v>
      </c>
      <c r="C194" s="203" t="s">
        <v>493</v>
      </c>
      <c r="D194" s="396">
        <v>112</v>
      </c>
      <c r="E194" s="172">
        <v>150</v>
      </c>
      <c r="F194" s="185"/>
      <c r="G194" s="208"/>
      <c r="H194" s="200">
        <f t="shared" si="12"/>
        <v>112</v>
      </c>
      <c r="I194" s="485">
        <f t="shared" si="13"/>
        <v>150</v>
      </c>
    </row>
    <row r="195" spans="1:9" ht="17.25" customHeight="1">
      <c r="A195" s="157"/>
      <c r="B195" s="174" t="s">
        <v>509</v>
      </c>
      <c r="C195" s="155" t="s">
        <v>620</v>
      </c>
      <c r="D195" s="396">
        <v>26</v>
      </c>
      <c r="E195" s="172">
        <v>30</v>
      </c>
      <c r="F195" s="185"/>
      <c r="G195" s="208"/>
      <c r="H195" s="200">
        <f>D195+F195</f>
        <v>26</v>
      </c>
      <c r="I195" s="485">
        <v>20</v>
      </c>
    </row>
    <row r="196" spans="1:9" ht="17.25" customHeight="1">
      <c r="A196" s="157">
        <v>27</v>
      </c>
      <c r="B196" s="204" t="s">
        <v>492</v>
      </c>
      <c r="C196" s="203" t="s">
        <v>491</v>
      </c>
      <c r="D196" s="396">
        <v>55</v>
      </c>
      <c r="E196" s="172">
        <v>60</v>
      </c>
      <c r="F196" s="185"/>
      <c r="G196" s="208"/>
      <c r="H196" s="200">
        <f>D196+F196</f>
        <v>55</v>
      </c>
      <c r="I196" s="485">
        <f>E196+G196</f>
        <v>60</v>
      </c>
    </row>
    <row r="197" spans="1:9" ht="17.25" customHeight="1">
      <c r="A197" s="157"/>
      <c r="B197" s="199"/>
      <c r="C197" s="413" t="s">
        <v>265</v>
      </c>
      <c r="D197" s="418">
        <f aca="true" t="shared" si="14" ref="D197:I197">SUM(D174:D196)</f>
        <v>55490</v>
      </c>
      <c r="E197" s="420">
        <f t="shared" si="14"/>
        <v>58400</v>
      </c>
      <c r="F197" s="420">
        <f t="shared" si="14"/>
        <v>1727</v>
      </c>
      <c r="G197" s="420">
        <f t="shared" si="14"/>
        <v>2180</v>
      </c>
      <c r="H197" s="420">
        <f t="shared" si="14"/>
        <v>57217</v>
      </c>
      <c r="I197" s="420">
        <f t="shared" si="14"/>
        <v>60570</v>
      </c>
    </row>
    <row r="198" spans="1:9" ht="17.25" customHeight="1">
      <c r="A198" s="157"/>
      <c r="B198" s="204"/>
      <c r="C198" s="187" t="s">
        <v>412</v>
      </c>
      <c r="D198" s="146"/>
      <c r="E198" s="172"/>
      <c r="F198" s="146"/>
      <c r="G198" s="208"/>
      <c r="H198" s="200">
        <f aca="true" t="shared" si="15" ref="H198:H231">D198+F198</f>
        <v>0</v>
      </c>
      <c r="I198" s="485"/>
    </row>
    <row r="199" spans="1:9" ht="17.25" customHeight="1">
      <c r="A199" s="157"/>
      <c r="B199" s="204" t="s">
        <v>520</v>
      </c>
      <c r="C199" s="341" t="s">
        <v>754</v>
      </c>
      <c r="D199" s="146">
        <v>572</v>
      </c>
      <c r="E199" s="172">
        <v>580</v>
      </c>
      <c r="F199" s="146"/>
      <c r="G199" s="146"/>
      <c r="H199" s="200"/>
      <c r="I199" s="485"/>
    </row>
    <row r="200" spans="1:9" ht="27.75" customHeight="1">
      <c r="A200" s="157">
        <v>28</v>
      </c>
      <c r="B200" s="202" t="s">
        <v>411</v>
      </c>
      <c r="C200" s="201" t="s">
        <v>410</v>
      </c>
      <c r="D200" s="396">
        <v>9036</v>
      </c>
      <c r="E200" s="172">
        <v>9500</v>
      </c>
      <c r="F200" s="185">
        <v>2</v>
      </c>
      <c r="G200" s="172">
        <v>5</v>
      </c>
      <c r="H200" s="200">
        <f t="shared" si="15"/>
        <v>9038</v>
      </c>
      <c r="I200" s="485">
        <f aca="true" t="shared" si="16" ref="I200:I231">E200+G200</f>
        <v>9505</v>
      </c>
    </row>
    <row r="201" spans="1:9" ht="27.75" customHeight="1">
      <c r="A201" s="157">
        <v>29</v>
      </c>
      <c r="B201" s="202" t="s">
        <v>409</v>
      </c>
      <c r="C201" s="201" t="s">
        <v>408</v>
      </c>
      <c r="D201" s="396">
        <v>7522</v>
      </c>
      <c r="E201" s="172">
        <v>8400</v>
      </c>
      <c r="F201" s="185">
        <v>11</v>
      </c>
      <c r="G201" s="154">
        <v>15</v>
      </c>
      <c r="H201" s="200">
        <f t="shared" si="15"/>
        <v>7533</v>
      </c>
      <c r="I201" s="485">
        <f t="shared" si="16"/>
        <v>8415</v>
      </c>
    </row>
    <row r="202" spans="1:9" ht="17.25" customHeight="1">
      <c r="A202" s="157">
        <v>30</v>
      </c>
      <c r="B202" s="202" t="s">
        <v>490</v>
      </c>
      <c r="C202" s="201" t="s">
        <v>489</v>
      </c>
      <c r="D202" s="396">
        <v>2</v>
      </c>
      <c r="E202" s="172">
        <v>5</v>
      </c>
      <c r="F202" s="185"/>
      <c r="G202" s="172"/>
      <c r="H202" s="200">
        <f t="shared" si="15"/>
        <v>2</v>
      </c>
      <c r="I202" s="485">
        <f t="shared" si="16"/>
        <v>5</v>
      </c>
    </row>
    <row r="203" spans="1:9" ht="25.5" customHeight="1">
      <c r="A203" s="157">
        <v>31</v>
      </c>
      <c r="B203" s="202" t="s">
        <v>407</v>
      </c>
      <c r="C203" s="201" t="s">
        <v>406</v>
      </c>
      <c r="D203" s="396">
        <v>1198</v>
      </c>
      <c r="E203" s="172">
        <v>1400</v>
      </c>
      <c r="F203" s="185"/>
      <c r="G203" s="154">
        <v>10</v>
      </c>
      <c r="H203" s="200">
        <f t="shared" si="15"/>
        <v>1198</v>
      </c>
      <c r="I203" s="485">
        <f t="shared" si="16"/>
        <v>1410</v>
      </c>
    </row>
    <row r="204" spans="1:9" ht="24" customHeight="1">
      <c r="A204" s="157">
        <v>32</v>
      </c>
      <c r="B204" s="202" t="s">
        <v>405</v>
      </c>
      <c r="C204" s="201" t="s">
        <v>404</v>
      </c>
      <c r="D204" s="396">
        <v>11462</v>
      </c>
      <c r="E204" s="172">
        <v>12000</v>
      </c>
      <c r="F204" s="185">
        <v>5</v>
      </c>
      <c r="G204" s="154">
        <v>10</v>
      </c>
      <c r="H204" s="200">
        <f t="shared" si="15"/>
        <v>11467</v>
      </c>
      <c r="I204" s="485">
        <f t="shared" si="16"/>
        <v>12010</v>
      </c>
    </row>
    <row r="205" spans="1:9" ht="39.75" customHeight="1">
      <c r="A205" s="151">
        <v>33</v>
      </c>
      <c r="B205" s="207" t="s">
        <v>348</v>
      </c>
      <c r="C205" s="206" t="s">
        <v>347</v>
      </c>
      <c r="D205" s="396">
        <v>11348</v>
      </c>
      <c r="E205" s="205">
        <v>11400</v>
      </c>
      <c r="F205" s="185">
        <v>22</v>
      </c>
      <c r="G205" s="205">
        <v>30</v>
      </c>
      <c r="H205" s="200">
        <f t="shared" si="15"/>
        <v>11370</v>
      </c>
      <c r="I205" s="486">
        <f t="shared" si="16"/>
        <v>11430</v>
      </c>
    </row>
    <row r="206" spans="1:9" ht="33.75" customHeight="1">
      <c r="A206" s="157">
        <v>34</v>
      </c>
      <c r="B206" s="202" t="s">
        <v>488</v>
      </c>
      <c r="C206" s="201" t="s">
        <v>487</v>
      </c>
      <c r="D206" s="396">
        <v>472</v>
      </c>
      <c r="E206" s="172">
        <v>500</v>
      </c>
      <c r="F206" s="185"/>
      <c r="G206" s="172"/>
      <c r="H206" s="200">
        <f t="shared" si="15"/>
        <v>472</v>
      </c>
      <c r="I206" s="485">
        <f t="shared" si="16"/>
        <v>500</v>
      </c>
    </row>
    <row r="207" spans="1:9" ht="24.75" customHeight="1">
      <c r="A207" s="157">
        <v>35</v>
      </c>
      <c r="B207" s="202" t="s">
        <v>403</v>
      </c>
      <c r="C207" s="201" t="s">
        <v>402</v>
      </c>
      <c r="D207" s="396">
        <v>12836</v>
      </c>
      <c r="E207" s="172">
        <v>13000</v>
      </c>
      <c r="F207" s="185"/>
      <c r="G207" s="172"/>
      <c r="H207" s="200">
        <f t="shared" si="15"/>
        <v>12836</v>
      </c>
      <c r="I207" s="485">
        <f t="shared" si="16"/>
        <v>13000</v>
      </c>
    </row>
    <row r="208" spans="1:9" ht="24.75" customHeight="1">
      <c r="A208" s="157">
        <v>36</v>
      </c>
      <c r="B208" s="202" t="s">
        <v>401</v>
      </c>
      <c r="C208" s="201" t="s">
        <v>400</v>
      </c>
      <c r="D208" s="396">
        <v>165</v>
      </c>
      <c r="E208" s="172">
        <v>200</v>
      </c>
      <c r="F208" s="185"/>
      <c r="G208" s="172"/>
      <c r="H208" s="200">
        <f t="shared" si="15"/>
        <v>165</v>
      </c>
      <c r="I208" s="485">
        <f t="shared" si="16"/>
        <v>200</v>
      </c>
    </row>
    <row r="209" spans="1:9" ht="24.75" customHeight="1">
      <c r="A209" s="157">
        <v>37</v>
      </c>
      <c r="B209" s="202" t="s">
        <v>486</v>
      </c>
      <c r="C209" s="201" t="s">
        <v>485</v>
      </c>
      <c r="D209" s="396">
        <v>232</v>
      </c>
      <c r="E209" s="172">
        <v>250</v>
      </c>
      <c r="F209" s="185"/>
      <c r="G209" s="172"/>
      <c r="H209" s="200">
        <f t="shared" si="15"/>
        <v>232</v>
      </c>
      <c r="I209" s="485">
        <f t="shared" si="16"/>
        <v>250</v>
      </c>
    </row>
    <row r="210" spans="1:9" ht="24.75" customHeight="1">
      <c r="A210" s="157">
        <v>38</v>
      </c>
      <c r="B210" s="202" t="s">
        <v>399</v>
      </c>
      <c r="C210" s="201" t="s">
        <v>398</v>
      </c>
      <c r="D210" s="396">
        <v>28564</v>
      </c>
      <c r="E210" s="172">
        <v>30000</v>
      </c>
      <c r="F210" s="185">
        <v>7</v>
      </c>
      <c r="G210" s="172">
        <v>7</v>
      </c>
      <c r="H210" s="200">
        <f t="shared" si="15"/>
        <v>28571</v>
      </c>
      <c r="I210" s="485">
        <f t="shared" si="16"/>
        <v>30007</v>
      </c>
    </row>
    <row r="211" spans="1:9" ht="24.75" customHeight="1">
      <c r="A211" s="157">
        <v>39</v>
      </c>
      <c r="B211" s="202" t="s">
        <v>484</v>
      </c>
      <c r="C211" s="201" t="s">
        <v>483</v>
      </c>
      <c r="D211" s="396">
        <v>5</v>
      </c>
      <c r="E211" s="172">
        <v>10</v>
      </c>
      <c r="F211" s="185"/>
      <c r="G211" s="172"/>
      <c r="H211" s="200">
        <f t="shared" si="15"/>
        <v>5</v>
      </c>
      <c r="I211" s="485">
        <f t="shared" si="16"/>
        <v>10</v>
      </c>
    </row>
    <row r="212" spans="1:9" ht="24.75" customHeight="1">
      <c r="A212" s="157">
        <v>40</v>
      </c>
      <c r="B212" s="202" t="s">
        <v>482</v>
      </c>
      <c r="C212" s="201" t="s">
        <v>481</v>
      </c>
      <c r="D212" s="396">
        <v>20</v>
      </c>
      <c r="E212" s="172">
        <v>25</v>
      </c>
      <c r="F212" s="185"/>
      <c r="G212" s="154"/>
      <c r="H212" s="200">
        <f t="shared" si="15"/>
        <v>20</v>
      </c>
      <c r="I212" s="485">
        <f t="shared" si="16"/>
        <v>25</v>
      </c>
    </row>
    <row r="213" spans="1:9" ht="32.25" customHeight="1">
      <c r="A213" s="157">
        <v>41</v>
      </c>
      <c r="B213" s="202" t="s">
        <v>356</v>
      </c>
      <c r="C213" s="201" t="s">
        <v>397</v>
      </c>
      <c r="D213" s="396">
        <v>348</v>
      </c>
      <c r="E213" s="172">
        <v>400</v>
      </c>
      <c r="F213" s="185">
        <v>8</v>
      </c>
      <c r="G213" s="154">
        <v>10</v>
      </c>
      <c r="H213" s="200">
        <f t="shared" si="15"/>
        <v>356</v>
      </c>
      <c r="I213" s="485">
        <f t="shared" si="16"/>
        <v>410</v>
      </c>
    </row>
    <row r="214" spans="1:9" ht="24.75" customHeight="1">
      <c r="A214" s="157">
        <v>42</v>
      </c>
      <c r="B214" s="202" t="s">
        <v>389</v>
      </c>
      <c r="C214" s="201" t="s">
        <v>388</v>
      </c>
      <c r="D214" s="396">
        <v>3880</v>
      </c>
      <c r="E214" s="172">
        <v>4000</v>
      </c>
      <c r="F214" s="185"/>
      <c r="G214" s="172"/>
      <c r="H214" s="200">
        <f t="shared" si="15"/>
        <v>3880</v>
      </c>
      <c r="I214" s="485">
        <f t="shared" si="16"/>
        <v>4000</v>
      </c>
    </row>
    <row r="215" spans="1:9" ht="15" customHeight="1">
      <c r="A215" s="157">
        <v>43</v>
      </c>
      <c r="B215" s="204" t="s">
        <v>480</v>
      </c>
      <c r="C215" s="203" t="s">
        <v>479</v>
      </c>
      <c r="D215" s="396">
        <v>9</v>
      </c>
      <c r="E215" s="172">
        <v>10</v>
      </c>
      <c r="F215" s="185"/>
      <c r="G215" s="172"/>
      <c r="H215" s="200">
        <f t="shared" si="15"/>
        <v>9</v>
      </c>
      <c r="I215" s="485">
        <f t="shared" si="16"/>
        <v>10</v>
      </c>
    </row>
    <row r="216" spans="1:9" ht="15" customHeight="1">
      <c r="A216" s="157">
        <v>44</v>
      </c>
      <c r="B216" s="202" t="s">
        <v>478</v>
      </c>
      <c r="C216" s="201" t="s">
        <v>477</v>
      </c>
      <c r="D216" s="396"/>
      <c r="E216" s="154">
        <v>2</v>
      </c>
      <c r="F216" s="185"/>
      <c r="G216" s="172"/>
      <c r="H216" s="200">
        <f t="shared" si="15"/>
        <v>0</v>
      </c>
      <c r="I216" s="485">
        <f t="shared" si="16"/>
        <v>2</v>
      </c>
    </row>
    <row r="217" spans="1:9" ht="15" customHeight="1">
      <c r="A217" s="157">
        <v>45</v>
      </c>
      <c r="B217" s="202" t="s">
        <v>476</v>
      </c>
      <c r="C217" s="201" t="s">
        <v>475</v>
      </c>
      <c r="D217" s="396"/>
      <c r="E217" s="172">
        <v>2</v>
      </c>
      <c r="F217" s="185"/>
      <c r="G217" s="172"/>
      <c r="H217" s="200">
        <f t="shared" si="15"/>
        <v>0</v>
      </c>
      <c r="I217" s="485">
        <f t="shared" si="16"/>
        <v>2</v>
      </c>
    </row>
    <row r="218" spans="1:9" ht="15" customHeight="1">
      <c r="A218" s="157">
        <v>46</v>
      </c>
      <c r="B218" s="202" t="s">
        <v>474</v>
      </c>
      <c r="C218" s="201" t="s">
        <v>473</v>
      </c>
      <c r="D218" s="396">
        <v>12</v>
      </c>
      <c r="E218" s="154">
        <v>20</v>
      </c>
      <c r="F218" s="185"/>
      <c r="G218" s="172"/>
      <c r="H218" s="200">
        <f t="shared" si="15"/>
        <v>12</v>
      </c>
      <c r="I218" s="485">
        <f t="shared" si="16"/>
        <v>20</v>
      </c>
    </row>
    <row r="219" spans="1:9" ht="24.75" customHeight="1">
      <c r="A219" s="157">
        <v>47</v>
      </c>
      <c r="B219" s="202" t="s">
        <v>472</v>
      </c>
      <c r="C219" s="201" t="s">
        <v>471</v>
      </c>
      <c r="D219" s="396">
        <v>6</v>
      </c>
      <c r="E219" s="154">
        <v>20</v>
      </c>
      <c r="F219" s="185"/>
      <c r="G219" s="172"/>
      <c r="H219" s="200">
        <f t="shared" si="15"/>
        <v>6</v>
      </c>
      <c r="I219" s="485">
        <f t="shared" si="16"/>
        <v>20</v>
      </c>
    </row>
    <row r="220" spans="1:9" ht="15" customHeight="1">
      <c r="A220" s="157">
        <v>48</v>
      </c>
      <c r="B220" s="202" t="s">
        <v>470</v>
      </c>
      <c r="C220" s="201" t="s">
        <v>469</v>
      </c>
      <c r="D220" s="396">
        <v>7</v>
      </c>
      <c r="E220" s="154">
        <v>15</v>
      </c>
      <c r="F220" s="185"/>
      <c r="G220" s="172"/>
      <c r="H220" s="200">
        <f t="shared" si="15"/>
        <v>7</v>
      </c>
      <c r="I220" s="485">
        <f t="shared" si="16"/>
        <v>15</v>
      </c>
    </row>
    <row r="221" spans="1:9" ht="15" customHeight="1">
      <c r="A221" s="176">
        <v>51</v>
      </c>
      <c r="B221" s="202" t="s">
        <v>468</v>
      </c>
      <c r="C221" s="201" t="s">
        <v>467</v>
      </c>
      <c r="D221" s="396">
        <v>17</v>
      </c>
      <c r="E221" s="154">
        <v>20</v>
      </c>
      <c r="F221" s="185"/>
      <c r="G221" s="172"/>
      <c r="H221" s="200">
        <f t="shared" si="15"/>
        <v>17</v>
      </c>
      <c r="I221" s="485">
        <f t="shared" si="16"/>
        <v>20</v>
      </c>
    </row>
    <row r="222" spans="1:9" ht="15" customHeight="1">
      <c r="A222" s="176">
        <v>52</v>
      </c>
      <c r="B222" s="202" t="s">
        <v>342</v>
      </c>
      <c r="C222" s="201" t="s">
        <v>341</v>
      </c>
      <c r="D222" s="396">
        <v>124</v>
      </c>
      <c r="E222" s="172">
        <v>150</v>
      </c>
      <c r="F222" s="185">
        <v>12</v>
      </c>
      <c r="G222" s="172">
        <v>12</v>
      </c>
      <c r="H222" s="200">
        <f t="shared" si="15"/>
        <v>136</v>
      </c>
      <c r="I222" s="485">
        <f t="shared" si="16"/>
        <v>162</v>
      </c>
    </row>
    <row r="223" spans="1:9" ht="15" customHeight="1">
      <c r="A223" s="176">
        <v>54</v>
      </c>
      <c r="B223" s="202" t="s">
        <v>466</v>
      </c>
      <c r="C223" s="201" t="s">
        <v>465</v>
      </c>
      <c r="D223" s="396"/>
      <c r="E223" s="154">
        <v>5</v>
      </c>
      <c r="F223" s="185"/>
      <c r="G223" s="172"/>
      <c r="H223" s="200">
        <f t="shared" si="15"/>
        <v>0</v>
      </c>
      <c r="I223" s="485">
        <f t="shared" si="16"/>
        <v>5</v>
      </c>
    </row>
    <row r="224" spans="1:9" ht="15" customHeight="1">
      <c r="A224" s="176">
        <v>55</v>
      </c>
      <c r="B224" s="202" t="s">
        <v>464</v>
      </c>
      <c r="C224" s="201" t="s">
        <v>463</v>
      </c>
      <c r="D224" s="396">
        <v>4</v>
      </c>
      <c r="E224" s="154">
        <v>5</v>
      </c>
      <c r="F224" s="185"/>
      <c r="G224" s="172"/>
      <c r="H224" s="200">
        <f t="shared" si="15"/>
        <v>4</v>
      </c>
      <c r="I224" s="485">
        <f t="shared" si="16"/>
        <v>5</v>
      </c>
    </row>
    <row r="225" spans="1:9" ht="15" customHeight="1">
      <c r="A225" s="157">
        <v>56</v>
      </c>
      <c r="B225" s="202" t="s">
        <v>462</v>
      </c>
      <c r="C225" s="201" t="s">
        <v>461</v>
      </c>
      <c r="D225" s="396">
        <v>15</v>
      </c>
      <c r="E225" s="172">
        <v>16</v>
      </c>
      <c r="F225" s="185"/>
      <c r="G225" s="172"/>
      <c r="H225" s="200">
        <f t="shared" si="15"/>
        <v>15</v>
      </c>
      <c r="I225" s="485">
        <f t="shared" si="16"/>
        <v>16</v>
      </c>
    </row>
    <row r="226" spans="1:9" ht="15" customHeight="1">
      <c r="A226" s="157">
        <v>57</v>
      </c>
      <c r="B226" s="202" t="s">
        <v>460</v>
      </c>
      <c r="C226" s="201" t="s">
        <v>459</v>
      </c>
      <c r="D226" s="396"/>
      <c r="E226" s="172">
        <v>2</v>
      </c>
      <c r="F226" s="185"/>
      <c r="G226" s="172"/>
      <c r="H226" s="200">
        <f t="shared" si="15"/>
        <v>0</v>
      </c>
      <c r="I226" s="485">
        <f t="shared" si="16"/>
        <v>2</v>
      </c>
    </row>
    <row r="227" spans="1:9" ht="15" customHeight="1">
      <c r="A227" s="157">
        <v>58</v>
      </c>
      <c r="B227" s="202" t="s">
        <v>336</v>
      </c>
      <c r="C227" s="201" t="s">
        <v>335</v>
      </c>
      <c r="D227" s="396">
        <v>12</v>
      </c>
      <c r="E227" s="172">
        <v>30</v>
      </c>
      <c r="F227" s="185"/>
      <c r="G227" s="172"/>
      <c r="H227" s="200">
        <f t="shared" si="15"/>
        <v>12</v>
      </c>
      <c r="I227" s="485">
        <f t="shared" si="16"/>
        <v>30</v>
      </c>
    </row>
    <row r="228" spans="1:9" ht="15" customHeight="1">
      <c r="A228" s="157">
        <v>59</v>
      </c>
      <c r="B228" s="202" t="s">
        <v>334</v>
      </c>
      <c r="C228" s="201" t="s">
        <v>333</v>
      </c>
      <c r="D228" s="396">
        <v>56</v>
      </c>
      <c r="E228" s="172">
        <v>60</v>
      </c>
      <c r="F228" s="185">
        <v>4</v>
      </c>
      <c r="G228" s="172">
        <v>15</v>
      </c>
      <c r="H228" s="200">
        <f t="shared" si="15"/>
        <v>60</v>
      </c>
      <c r="I228" s="485">
        <f t="shared" si="16"/>
        <v>75</v>
      </c>
    </row>
    <row r="229" spans="1:9" ht="15" customHeight="1">
      <c r="A229" s="157">
        <v>61</v>
      </c>
      <c r="B229" s="202" t="s">
        <v>458</v>
      </c>
      <c r="C229" s="201" t="s">
        <v>457</v>
      </c>
      <c r="D229" s="396">
        <v>9958</v>
      </c>
      <c r="E229" s="154">
        <v>13000</v>
      </c>
      <c r="F229" s="185"/>
      <c r="G229" s="172"/>
      <c r="H229" s="200">
        <f t="shared" si="15"/>
        <v>9958</v>
      </c>
      <c r="I229" s="485">
        <f t="shared" si="16"/>
        <v>13000</v>
      </c>
    </row>
    <row r="230" spans="1:9" ht="15" customHeight="1">
      <c r="A230" s="157">
        <v>62</v>
      </c>
      <c r="B230" s="202"/>
      <c r="C230" s="201" t="s">
        <v>455</v>
      </c>
      <c r="D230" s="396"/>
      <c r="E230" s="172">
        <v>10</v>
      </c>
      <c r="F230" s="185"/>
      <c r="G230" s="172"/>
      <c r="H230" s="200">
        <f t="shared" si="15"/>
        <v>0</v>
      </c>
      <c r="I230" s="485">
        <f t="shared" si="16"/>
        <v>10</v>
      </c>
    </row>
    <row r="231" spans="1:9" ht="15" customHeight="1">
      <c r="A231" s="157">
        <v>63</v>
      </c>
      <c r="B231" s="202" t="s">
        <v>454</v>
      </c>
      <c r="C231" s="201" t="s">
        <v>453</v>
      </c>
      <c r="D231" s="396"/>
      <c r="E231" s="172">
        <v>10</v>
      </c>
      <c r="F231" s="185"/>
      <c r="G231" s="172"/>
      <c r="H231" s="200">
        <f t="shared" si="15"/>
        <v>0</v>
      </c>
      <c r="I231" s="485">
        <f t="shared" si="16"/>
        <v>10</v>
      </c>
    </row>
    <row r="232" spans="1:9" ht="15" customHeight="1">
      <c r="A232" s="157"/>
      <c r="B232" s="417"/>
      <c r="C232" s="417" t="s">
        <v>266</v>
      </c>
      <c r="D232" s="418">
        <f aca="true" t="shared" si="17" ref="D232:I232">SUM(D199:D231)</f>
        <v>97882</v>
      </c>
      <c r="E232" s="418">
        <f t="shared" si="17"/>
        <v>105047</v>
      </c>
      <c r="F232" s="418">
        <f t="shared" si="17"/>
        <v>71</v>
      </c>
      <c r="G232" s="418">
        <f t="shared" si="17"/>
        <v>114</v>
      </c>
      <c r="H232" s="418">
        <f t="shared" si="17"/>
        <v>97381</v>
      </c>
      <c r="I232" s="418">
        <f t="shared" si="17"/>
        <v>104581</v>
      </c>
    </row>
    <row r="233" spans="1:9" ht="17.25" customHeight="1">
      <c r="A233" s="157"/>
      <c r="B233" s="168"/>
      <c r="C233" s="168" t="s">
        <v>267</v>
      </c>
      <c r="D233" s="198">
        <f aca="true" t="shared" si="18" ref="D233:I233">D232+D197</f>
        <v>153372</v>
      </c>
      <c r="E233" s="198">
        <f t="shared" si="18"/>
        <v>163447</v>
      </c>
      <c r="F233" s="198">
        <f t="shared" si="18"/>
        <v>1798</v>
      </c>
      <c r="G233" s="198">
        <f t="shared" si="18"/>
        <v>2294</v>
      </c>
      <c r="H233" s="198">
        <f t="shared" si="18"/>
        <v>154598</v>
      </c>
      <c r="I233" s="198">
        <f t="shared" si="18"/>
        <v>165151</v>
      </c>
    </row>
    <row r="234" spans="1:9" ht="17.25" customHeight="1">
      <c r="A234" s="197"/>
      <c r="B234" s="523" t="s">
        <v>452</v>
      </c>
      <c r="C234" s="523"/>
      <c r="D234" s="523"/>
      <c r="E234" s="523"/>
      <c r="F234" s="523"/>
      <c r="G234" s="523"/>
      <c r="H234" s="523"/>
      <c r="I234" s="524"/>
    </row>
    <row r="235" spans="1:9" ht="17.25" customHeight="1">
      <c r="A235" s="197"/>
      <c r="B235" s="522" t="s">
        <v>451</v>
      </c>
      <c r="C235" s="522"/>
      <c r="D235" s="196"/>
      <c r="E235" s="196"/>
      <c r="F235" s="196"/>
      <c r="G235" s="196"/>
      <c r="H235" s="196"/>
      <c r="I235" s="479"/>
    </row>
    <row r="236" spans="1:9" ht="15" customHeight="1">
      <c r="A236" s="157">
        <v>1</v>
      </c>
      <c r="B236" s="174" t="s">
        <v>450</v>
      </c>
      <c r="C236" s="155" t="s">
        <v>449</v>
      </c>
      <c r="D236" s="396">
        <v>100</v>
      </c>
      <c r="E236" s="152">
        <v>100</v>
      </c>
      <c r="F236" s="153"/>
      <c r="G236" s="152"/>
      <c r="H236" s="396">
        <v>100</v>
      </c>
      <c r="I236" s="152">
        <v>100</v>
      </c>
    </row>
    <row r="237" spans="1:9" ht="15" customHeight="1">
      <c r="A237" s="176">
        <v>3</v>
      </c>
      <c r="B237" s="174" t="s">
        <v>383</v>
      </c>
      <c r="C237" s="155" t="s">
        <v>382</v>
      </c>
      <c r="D237" s="396"/>
      <c r="E237" s="152">
        <v>600</v>
      </c>
      <c r="F237" s="153"/>
      <c r="G237" s="152"/>
      <c r="H237" s="396"/>
      <c r="I237" s="152">
        <v>600</v>
      </c>
    </row>
    <row r="238" spans="1:9" ht="15" customHeight="1">
      <c r="A238" s="176">
        <v>4</v>
      </c>
      <c r="B238" s="160" t="s">
        <v>276</v>
      </c>
      <c r="C238" s="159" t="s">
        <v>448</v>
      </c>
      <c r="D238" s="396">
        <v>1345</v>
      </c>
      <c r="E238" s="152">
        <v>1400</v>
      </c>
      <c r="F238" s="152"/>
      <c r="G238" s="152"/>
      <c r="H238" s="396">
        <v>1345</v>
      </c>
      <c r="I238" s="152">
        <v>1400</v>
      </c>
    </row>
    <row r="239" spans="1:9" ht="15" customHeight="1">
      <c r="A239" s="157">
        <v>5</v>
      </c>
      <c r="B239" s="174" t="s">
        <v>447</v>
      </c>
      <c r="C239" s="155" t="s">
        <v>446</v>
      </c>
      <c r="D239" s="396">
        <v>22</v>
      </c>
      <c r="E239" s="175">
        <v>50</v>
      </c>
      <c r="F239" s="153"/>
      <c r="G239" s="152"/>
      <c r="H239" s="396">
        <v>22</v>
      </c>
      <c r="I239" s="175">
        <v>50</v>
      </c>
    </row>
    <row r="240" spans="1:9" ht="15" customHeight="1">
      <c r="A240" s="157">
        <v>6</v>
      </c>
      <c r="B240" s="174" t="s">
        <v>445</v>
      </c>
      <c r="C240" s="155" t="s">
        <v>444</v>
      </c>
      <c r="D240" s="396">
        <v>22</v>
      </c>
      <c r="E240" s="175">
        <v>50</v>
      </c>
      <c r="F240" s="153"/>
      <c r="G240" s="152"/>
      <c r="H240" s="396">
        <v>22</v>
      </c>
      <c r="I240" s="175">
        <v>50</v>
      </c>
    </row>
    <row r="241" spans="1:9" ht="15" customHeight="1">
      <c r="A241" s="157">
        <v>7</v>
      </c>
      <c r="B241" s="174" t="s">
        <v>443</v>
      </c>
      <c r="C241" s="155" t="s">
        <v>442</v>
      </c>
      <c r="D241" s="396">
        <v>3</v>
      </c>
      <c r="E241" s="175">
        <v>3</v>
      </c>
      <c r="F241" s="153"/>
      <c r="G241" s="152"/>
      <c r="H241" s="396">
        <v>3</v>
      </c>
      <c r="I241" s="175">
        <v>3</v>
      </c>
    </row>
    <row r="242" spans="1:9" ht="15" customHeight="1">
      <c r="A242" s="157">
        <v>8</v>
      </c>
      <c r="B242" s="174" t="s">
        <v>441</v>
      </c>
      <c r="C242" s="155" t="s">
        <v>440</v>
      </c>
      <c r="D242" s="396"/>
      <c r="E242" s="175">
        <v>3</v>
      </c>
      <c r="F242" s="153"/>
      <c r="G242" s="152"/>
      <c r="H242" s="396"/>
      <c r="I242" s="175">
        <v>3</v>
      </c>
    </row>
    <row r="243" spans="1:9" ht="15" customHeight="1">
      <c r="A243" s="157">
        <v>9</v>
      </c>
      <c r="B243" s="174" t="s">
        <v>439</v>
      </c>
      <c r="C243" s="155" t="s">
        <v>438</v>
      </c>
      <c r="D243" s="396"/>
      <c r="E243" s="175">
        <v>2</v>
      </c>
      <c r="F243" s="153"/>
      <c r="G243" s="152"/>
      <c r="H243" s="396"/>
      <c r="I243" s="175">
        <v>2</v>
      </c>
    </row>
    <row r="244" spans="1:9" ht="17.25" customHeight="1">
      <c r="A244" s="157">
        <v>10</v>
      </c>
      <c r="B244" s="174" t="s">
        <v>437</v>
      </c>
      <c r="C244" s="155" t="s">
        <v>436</v>
      </c>
      <c r="D244" s="396">
        <v>40</v>
      </c>
      <c r="E244" s="175">
        <v>50</v>
      </c>
      <c r="F244" s="153"/>
      <c r="G244" s="152"/>
      <c r="H244" s="396">
        <v>40</v>
      </c>
      <c r="I244" s="175">
        <v>50</v>
      </c>
    </row>
    <row r="245" spans="1:9" ht="28.5" customHeight="1">
      <c r="A245" s="157">
        <v>11</v>
      </c>
      <c r="B245" s="174" t="s">
        <v>435</v>
      </c>
      <c r="C245" s="155" t="s">
        <v>434</v>
      </c>
      <c r="D245" s="396">
        <v>142</v>
      </c>
      <c r="E245" s="175">
        <v>150</v>
      </c>
      <c r="F245" s="153"/>
      <c r="G245" s="152"/>
      <c r="H245" s="396">
        <v>142</v>
      </c>
      <c r="I245" s="175">
        <v>150</v>
      </c>
    </row>
    <row r="246" spans="1:9" ht="17.25" customHeight="1">
      <c r="A246" s="157">
        <v>14</v>
      </c>
      <c r="B246" s="177" t="s">
        <v>433</v>
      </c>
      <c r="C246" s="159" t="s">
        <v>432</v>
      </c>
      <c r="D246" s="396">
        <v>132</v>
      </c>
      <c r="E246" s="152">
        <v>150</v>
      </c>
      <c r="F246" s="152"/>
      <c r="G246" s="152"/>
      <c r="H246" s="396">
        <v>132</v>
      </c>
      <c r="I246" s="152">
        <v>150</v>
      </c>
    </row>
    <row r="247" spans="1:9" ht="17.25" customHeight="1">
      <c r="A247" s="157">
        <v>15</v>
      </c>
      <c r="B247" s="194" t="s">
        <v>431</v>
      </c>
      <c r="C247" s="193" t="s">
        <v>430</v>
      </c>
      <c r="D247" s="396">
        <v>12</v>
      </c>
      <c r="E247" s="192">
        <v>20</v>
      </c>
      <c r="F247" s="191"/>
      <c r="G247" s="191"/>
      <c r="H247" s="396">
        <v>12</v>
      </c>
      <c r="I247" s="192">
        <v>20</v>
      </c>
    </row>
    <row r="248" spans="1:9" ht="17.25" customHeight="1">
      <c r="A248" s="157">
        <v>16</v>
      </c>
      <c r="B248" s="194" t="s">
        <v>429</v>
      </c>
      <c r="C248" s="195" t="s">
        <v>428</v>
      </c>
      <c r="D248" s="396">
        <v>12</v>
      </c>
      <c r="E248" s="192">
        <v>20</v>
      </c>
      <c r="F248" s="191"/>
      <c r="G248" s="191"/>
      <c r="H248" s="396">
        <v>12</v>
      </c>
      <c r="I248" s="192">
        <v>20</v>
      </c>
    </row>
    <row r="249" spans="1:9" ht="17.25" customHeight="1">
      <c r="A249" s="157">
        <v>17</v>
      </c>
      <c r="B249" s="194" t="s">
        <v>427</v>
      </c>
      <c r="C249" s="193" t="s">
        <v>426</v>
      </c>
      <c r="D249" s="396">
        <v>12</v>
      </c>
      <c r="E249" s="192">
        <v>20</v>
      </c>
      <c r="F249" s="191"/>
      <c r="G249" s="191"/>
      <c r="H249" s="396">
        <v>12</v>
      </c>
      <c r="I249" s="192">
        <v>20</v>
      </c>
    </row>
    <row r="250" spans="1:9" ht="17.25" customHeight="1">
      <c r="A250" s="157">
        <v>18</v>
      </c>
      <c r="B250" s="194" t="s">
        <v>425</v>
      </c>
      <c r="C250" s="193" t="s">
        <v>424</v>
      </c>
      <c r="D250" s="396">
        <v>12</v>
      </c>
      <c r="E250" s="192">
        <v>20</v>
      </c>
      <c r="F250" s="191"/>
      <c r="G250" s="191"/>
      <c r="H250" s="396">
        <v>12</v>
      </c>
      <c r="I250" s="192">
        <v>20</v>
      </c>
    </row>
    <row r="251" spans="1:9" ht="17.25" customHeight="1">
      <c r="A251" s="157">
        <v>21</v>
      </c>
      <c r="B251" s="174" t="s">
        <v>421</v>
      </c>
      <c r="C251" s="155" t="s">
        <v>420</v>
      </c>
      <c r="D251" s="396">
        <v>12</v>
      </c>
      <c r="E251" s="189">
        <v>20</v>
      </c>
      <c r="F251" s="153"/>
      <c r="G251" s="152"/>
      <c r="H251" s="396">
        <v>12</v>
      </c>
      <c r="I251" s="189">
        <v>20</v>
      </c>
    </row>
    <row r="252" spans="1:9" ht="17.25" customHeight="1">
      <c r="A252" s="157">
        <v>22</v>
      </c>
      <c r="B252" s="174" t="s">
        <v>419</v>
      </c>
      <c r="C252" s="155" t="s">
        <v>418</v>
      </c>
      <c r="D252" s="396">
        <v>12</v>
      </c>
      <c r="E252" s="189">
        <v>240</v>
      </c>
      <c r="F252" s="153"/>
      <c r="G252" s="152"/>
      <c r="H252" s="396">
        <v>12</v>
      </c>
      <c r="I252" s="189">
        <v>240</v>
      </c>
    </row>
    <row r="253" spans="1:9" ht="17.25" customHeight="1">
      <c r="A253" s="157">
        <v>23</v>
      </c>
      <c r="B253" s="174" t="s">
        <v>417</v>
      </c>
      <c r="C253" s="155" t="s">
        <v>416</v>
      </c>
      <c r="D253" s="396">
        <v>26</v>
      </c>
      <c r="E253" s="189">
        <v>30</v>
      </c>
      <c r="F253" s="153"/>
      <c r="G253" s="152"/>
      <c r="H253" s="396">
        <v>26</v>
      </c>
      <c r="I253" s="189">
        <v>30</v>
      </c>
    </row>
    <row r="254" spans="1:9" ht="17.25" customHeight="1">
      <c r="A254" s="157">
        <v>24</v>
      </c>
      <c r="B254" s="174" t="s">
        <v>415</v>
      </c>
      <c r="C254" s="155" t="s">
        <v>414</v>
      </c>
      <c r="D254" s="396">
        <v>4</v>
      </c>
      <c r="E254" s="175">
        <v>15</v>
      </c>
      <c r="F254" s="153"/>
      <c r="G254" s="152"/>
      <c r="H254" s="396">
        <v>4</v>
      </c>
      <c r="I254" s="175">
        <v>15</v>
      </c>
    </row>
    <row r="255" spans="1:9" ht="17.25" customHeight="1">
      <c r="A255" s="157"/>
      <c r="B255" s="409"/>
      <c r="C255" s="413" t="s">
        <v>265</v>
      </c>
      <c r="D255" s="418">
        <f>SUM(D236:D254)</f>
        <v>1908</v>
      </c>
      <c r="E255" s="418">
        <f>SUM(E236:E254)</f>
        <v>2943</v>
      </c>
      <c r="F255" s="410"/>
      <c r="G255" s="410"/>
      <c r="H255" s="418">
        <f>SUM(H236:H254)</f>
        <v>1908</v>
      </c>
      <c r="I255" s="418">
        <f>SUM(I236:I254)</f>
        <v>2943</v>
      </c>
    </row>
    <row r="256" spans="1:9" ht="17.25" customHeight="1">
      <c r="A256" s="188" t="s">
        <v>413</v>
      </c>
      <c r="B256" s="186"/>
      <c r="C256" s="187" t="s">
        <v>412</v>
      </c>
      <c r="D256" s="396"/>
      <c r="E256" s="186"/>
      <c r="F256" s="186"/>
      <c r="G256" s="186"/>
      <c r="H256" s="396"/>
      <c r="I256" s="186"/>
    </row>
    <row r="257" spans="1:9" ht="27.75" customHeight="1">
      <c r="A257" s="157">
        <v>24</v>
      </c>
      <c r="B257" s="156" t="s">
        <v>411</v>
      </c>
      <c r="C257" s="155" t="s">
        <v>410</v>
      </c>
      <c r="D257" s="396">
        <v>994</v>
      </c>
      <c r="E257" s="152">
        <v>1000</v>
      </c>
      <c r="F257" s="153"/>
      <c r="G257" s="152"/>
      <c r="H257" s="396">
        <v>994</v>
      </c>
      <c r="I257" s="152">
        <v>1000</v>
      </c>
    </row>
    <row r="258" spans="1:9" ht="27" customHeight="1">
      <c r="A258" s="157">
        <v>25</v>
      </c>
      <c r="B258" s="156" t="s">
        <v>409</v>
      </c>
      <c r="C258" s="155" t="s">
        <v>408</v>
      </c>
      <c r="D258" s="396">
        <v>634</v>
      </c>
      <c r="E258" s="152">
        <v>700</v>
      </c>
      <c r="F258" s="153"/>
      <c r="G258" s="152"/>
      <c r="H258" s="396">
        <v>634</v>
      </c>
      <c r="I258" s="152">
        <v>700</v>
      </c>
    </row>
    <row r="259" spans="1:9" ht="33" customHeight="1">
      <c r="A259" s="157">
        <v>26</v>
      </c>
      <c r="B259" s="156" t="s">
        <v>407</v>
      </c>
      <c r="C259" s="155" t="s">
        <v>406</v>
      </c>
      <c r="D259" s="396">
        <v>105</v>
      </c>
      <c r="E259" s="152">
        <v>150</v>
      </c>
      <c r="F259" s="153"/>
      <c r="G259" s="152"/>
      <c r="H259" s="396">
        <v>105</v>
      </c>
      <c r="I259" s="152">
        <v>150</v>
      </c>
    </row>
    <row r="260" spans="1:9" ht="33.75" customHeight="1">
      <c r="A260" s="157">
        <v>27</v>
      </c>
      <c r="B260" s="156" t="s">
        <v>405</v>
      </c>
      <c r="C260" s="155" t="s">
        <v>404</v>
      </c>
      <c r="D260" s="396">
        <v>784</v>
      </c>
      <c r="E260" s="152">
        <v>800</v>
      </c>
      <c r="F260" s="153"/>
      <c r="G260" s="152"/>
      <c r="H260" s="396">
        <v>784</v>
      </c>
      <c r="I260" s="152">
        <v>800</v>
      </c>
    </row>
    <row r="261" spans="1:9" ht="37.5" customHeight="1">
      <c r="A261" s="157">
        <v>28</v>
      </c>
      <c r="B261" s="156" t="s">
        <v>348</v>
      </c>
      <c r="C261" s="155" t="s">
        <v>347</v>
      </c>
      <c r="D261" s="396">
        <v>848</v>
      </c>
      <c r="E261" s="152">
        <v>900</v>
      </c>
      <c r="F261" s="153"/>
      <c r="G261" s="152"/>
      <c r="H261" s="396">
        <v>848</v>
      </c>
      <c r="I261" s="152">
        <v>900</v>
      </c>
    </row>
    <row r="262" spans="1:9" ht="27.75" customHeight="1">
      <c r="A262" s="157">
        <v>29</v>
      </c>
      <c r="B262" s="156" t="s">
        <v>403</v>
      </c>
      <c r="C262" s="155" t="s">
        <v>402</v>
      </c>
      <c r="D262" s="396">
        <v>916</v>
      </c>
      <c r="E262" s="152">
        <v>1000</v>
      </c>
      <c r="F262" s="153"/>
      <c r="G262" s="152"/>
      <c r="H262" s="396">
        <v>916</v>
      </c>
      <c r="I262" s="152">
        <v>1000</v>
      </c>
    </row>
    <row r="263" spans="1:9" ht="30" customHeight="1">
      <c r="A263" s="157">
        <v>30</v>
      </c>
      <c r="B263" s="156" t="s">
        <v>401</v>
      </c>
      <c r="C263" s="155" t="s">
        <v>400</v>
      </c>
      <c r="D263" s="396"/>
      <c r="E263" s="152">
        <v>70</v>
      </c>
      <c r="F263" s="153"/>
      <c r="G263" s="152"/>
      <c r="H263" s="396"/>
      <c r="I263" s="152">
        <v>70</v>
      </c>
    </row>
    <row r="264" spans="1:9" ht="33.75" customHeight="1">
      <c r="A264" s="157">
        <v>31</v>
      </c>
      <c r="B264" s="156" t="s">
        <v>399</v>
      </c>
      <c r="C264" s="155" t="s">
        <v>398</v>
      </c>
      <c r="D264" s="396">
        <v>580</v>
      </c>
      <c r="E264" s="152">
        <v>600</v>
      </c>
      <c r="F264" s="153"/>
      <c r="G264" s="152"/>
      <c r="H264" s="396">
        <v>580</v>
      </c>
      <c r="I264" s="152">
        <v>600</v>
      </c>
    </row>
    <row r="265" spans="1:9" ht="33.75" customHeight="1">
      <c r="A265" s="157">
        <v>32</v>
      </c>
      <c r="B265" s="156" t="s">
        <v>356</v>
      </c>
      <c r="C265" s="155" t="s">
        <v>397</v>
      </c>
      <c r="D265" s="396">
        <v>400</v>
      </c>
      <c r="E265" s="152">
        <v>500</v>
      </c>
      <c r="F265" s="153"/>
      <c r="G265" s="152"/>
      <c r="H265" s="396">
        <v>400</v>
      </c>
      <c r="I265" s="152">
        <v>500</v>
      </c>
    </row>
    <row r="266" spans="1:9" ht="33.75" customHeight="1">
      <c r="A266" s="157">
        <v>33</v>
      </c>
      <c r="B266" s="156" t="s">
        <v>389</v>
      </c>
      <c r="C266" s="155" t="s">
        <v>388</v>
      </c>
      <c r="D266" s="396">
        <v>490</v>
      </c>
      <c r="E266" s="152">
        <v>500</v>
      </c>
      <c r="F266" s="153"/>
      <c r="G266" s="152"/>
      <c r="H266" s="396">
        <v>490</v>
      </c>
      <c r="I266" s="152">
        <v>500</v>
      </c>
    </row>
    <row r="267" spans="1:9" ht="15.75" customHeight="1">
      <c r="A267" s="157"/>
      <c r="B267" s="417"/>
      <c r="C267" s="417" t="s">
        <v>266</v>
      </c>
      <c r="D267" s="418">
        <f>SUM(D257:D266)</f>
        <v>5751</v>
      </c>
      <c r="E267" s="418">
        <f>SUM(E257:E266)</f>
        <v>6220</v>
      </c>
      <c r="F267" s="410"/>
      <c r="G267" s="410"/>
      <c r="H267" s="418">
        <f>SUM(H257:H266)</f>
        <v>5751</v>
      </c>
      <c r="I267" s="418">
        <f>SUM(I257:I266)</f>
        <v>6220</v>
      </c>
    </row>
    <row r="268" spans="1:11" ht="17.25" customHeight="1">
      <c r="A268" s="184"/>
      <c r="B268" s="168"/>
      <c r="C268" s="168" t="s">
        <v>267</v>
      </c>
      <c r="D268" s="182">
        <f>D267+D255</f>
        <v>7659</v>
      </c>
      <c r="E268" s="182">
        <f>E267+E255</f>
        <v>9163</v>
      </c>
      <c r="F268" s="166"/>
      <c r="G268" s="166"/>
      <c r="H268" s="182">
        <f>H267+H255</f>
        <v>7659</v>
      </c>
      <c r="I268" s="182">
        <f>I267+I255</f>
        <v>9163</v>
      </c>
      <c r="K268"/>
    </row>
    <row r="269" spans="1:9" ht="15" customHeight="1">
      <c r="A269" s="568" t="s">
        <v>385</v>
      </c>
      <c r="B269" s="569"/>
      <c r="C269" s="569"/>
      <c r="D269" s="569"/>
      <c r="E269" s="569"/>
      <c r="F269" s="569"/>
      <c r="G269" s="569"/>
      <c r="H269" s="569"/>
      <c r="I269" s="570"/>
    </row>
    <row r="270" spans="1:9" ht="12.75">
      <c r="A270" s="181"/>
      <c r="B270" s="571" t="s">
        <v>384</v>
      </c>
      <c r="C270" s="571"/>
      <c r="D270" s="152"/>
      <c r="E270" s="152"/>
      <c r="F270" s="152"/>
      <c r="G270" s="152"/>
      <c r="H270" s="152"/>
      <c r="I270" s="474"/>
    </row>
    <row r="271" spans="1:9" ht="15">
      <c r="A271" s="176">
        <v>1</v>
      </c>
      <c r="B271" s="174" t="s">
        <v>419</v>
      </c>
      <c r="C271" s="155" t="s">
        <v>418</v>
      </c>
      <c r="D271" s="396">
        <v>2153</v>
      </c>
      <c r="E271" s="152">
        <v>2155</v>
      </c>
      <c r="F271" s="185">
        <v>105</v>
      </c>
      <c r="G271" s="175">
        <v>100</v>
      </c>
      <c r="H271" s="171">
        <f aca="true" t="shared" si="19" ref="H271:H283">D271+F271</f>
        <v>2258</v>
      </c>
      <c r="I271" s="474">
        <f aca="true" t="shared" si="20" ref="I271:I283">E271+G271</f>
        <v>2255</v>
      </c>
    </row>
    <row r="272" spans="1:9" ht="30">
      <c r="A272" s="176">
        <v>2</v>
      </c>
      <c r="B272" s="180" t="s">
        <v>381</v>
      </c>
      <c r="C272" s="149" t="s">
        <v>380</v>
      </c>
      <c r="D272" s="396">
        <v>267</v>
      </c>
      <c r="E272" s="152">
        <v>290</v>
      </c>
      <c r="F272" s="185">
        <v>12</v>
      </c>
      <c r="G272" s="175">
        <v>12</v>
      </c>
      <c r="H272" s="171">
        <f t="shared" si="19"/>
        <v>279</v>
      </c>
      <c r="I272" s="474">
        <f t="shared" si="20"/>
        <v>302</v>
      </c>
    </row>
    <row r="273" spans="1:9" ht="15">
      <c r="A273" s="176">
        <v>3</v>
      </c>
      <c r="B273" s="160" t="s">
        <v>379</v>
      </c>
      <c r="C273" s="159" t="s">
        <v>378</v>
      </c>
      <c r="D273" s="396">
        <v>240</v>
      </c>
      <c r="E273" s="175">
        <v>290</v>
      </c>
      <c r="F273" s="185">
        <v>12</v>
      </c>
      <c r="G273" s="154">
        <v>12</v>
      </c>
      <c r="H273" s="171">
        <f t="shared" si="19"/>
        <v>252</v>
      </c>
      <c r="I273" s="474">
        <f t="shared" si="20"/>
        <v>302</v>
      </c>
    </row>
    <row r="274" spans="1:9" ht="15">
      <c r="A274" s="176">
        <v>4</v>
      </c>
      <c r="B274" s="177" t="s">
        <v>377</v>
      </c>
      <c r="C274" s="159" t="s">
        <v>376</v>
      </c>
      <c r="D274" s="396">
        <v>4</v>
      </c>
      <c r="E274" s="175">
        <v>5</v>
      </c>
      <c r="F274" s="185"/>
      <c r="G274" s="172"/>
      <c r="H274" s="171">
        <f t="shared" si="19"/>
        <v>4</v>
      </c>
      <c r="I274" s="474">
        <f t="shared" si="20"/>
        <v>5</v>
      </c>
    </row>
    <row r="275" spans="1:9" ht="15">
      <c r="A275" s="176">
        <v>5</v>
      </c>
      <c r="B275" s="177" t="s">
        <v>375</v>
      </c>
      <c r="C275" s="159" t="s">
        <v>374</v>
      </c>
      <c r="D275" s="396">
        <v>3</v>
      </c>
      <c r="E275" s="175">
        <v>5</v>
      </c>
      <c r="F275" s="185"/>
      <c r="G275" s="172"/>
      <c r="H275" s="171">
        <f t="shared" si="19"/>
        <v>3</v>
      </c>
      <c r="I275" s="474">
        <f t="shared" si="20"/>
        <v>5</v>
      </c>
    </row>
    <row r="276" spans="1:9" ht="15">
      <c r="A276" s="176">
        <v>6</v>
      </c>
      <c r="B276" s="177" t="s">
        <v>373</v>
      </c>
      <c r="C276" s="159" t="s">
        <v>372</v>
      </c>
      <c r="D276" s="396">
        <v>2</v>
      </c>
      <c r="E276" s="175">
        <v>2</v>
      </c>
      <c r="F276" s="185"/>
      <c r="G276" s="172"/>
      <c r="H276" s="171">
        <f t="shared" si="19"/>
        <v>2</v>
      </c>
      <c r="I276" s="474">
        <f t="shared" si="20"/>
        <v>2</v>
      </c>
    </row>
    <row r="277" spans="1:9" ht="15">
      <c r="A277" s="176">
        <v>7</v>
      </c>
      <c r="B277" s="177" t="s">
        <v>371</v>
      </c>
      <c r="C277" s="159" t="s">
        <v>370</v>
      </c>
      <c r="D277" s="396">
        <v>15</v>
      </c>
      <c r="E277" s="175">
        <v>15</v>
      </c>
      <c r="F277" s="185"/>
      <c r="G277" s="172"/>
      <c r="H277" s="171">
        <f t="shared" si="19"/>
        <v>15</v>
      </c>
      <c r="I277" s="474">
        <f t="shared" si="20"/>
        <v>15</v>
      </c>
    </row>
    <row r="278" spans="1:11" ht="15">
      <c r="A278" s="157">
        <v>8</v>
      </c>
      <c r="B278" s="174" t="s">
        <v>369</v>
      </c>
      <c r="C278" s="155" t="s">
        <v>368</v>
      </c>
      <c r="D278" s="396">
        <v>83</v>
      </c>
      <c r="E278" s="175">
        <v>84</v>
      </c>
      <c r="F278" s="185">
        <v>3</v>
      </c>
      <c r="G278" s="178">
        <v>5</v>
      </c>
      <c r="H278" s="171">
        <f t="shared" si="19"/>
        <v>86</v>
      </c>
      <c r="I278" s="474">
        <f t="shared" si="20"/>
        <v>89</v>
      </c>
      <c r="K278" s="2"/>
    </row>
    <row r="279" spans="1:9" ht="15">
      <c r="A279" s="157">
        <v>9</v>
      </c>
      <c r="B279" s="174" t="s">
        <v>367</v>
      </c>
      <c r="C279" s="155" t="s">
        <v>366</v>
      </c>
      <c r="D279" s="396">
        <v>54</v>
      </c>
      <c r="E279" s="175">
        <v>60</v>
      </c>
      <c r="F279" s="185"/>
      <c r="G279" s="172"/>
      <c r="H279" s="171">
        <f t="shared" si="19"/>
        <v>54</v>
      </c>
      <c r="I279" s="474">
        <f t="shared" si="20"/>
        <v>60</v>
      </c>
    </row>
    <row r="280" spans="1:9" ht="15">
      <c r="A280" s="157">
        <v>11</v>
      </c>
      <c r="B280" s="174" t="s">
        <v>365</v>
      </c>
      <c r="C280" s="155" t="s">
        <v>364</v>
      </c>
      <c r="D280" s="396">
        <v>189</v>
      </c>
      <c r="E280" s="175">
        <v>230</v>
      </c>
      <c r="F280" s="185">
        <v>9</v>
      </c>
      <c r="G280" s="154">
        <v>10</v>
      </c>
      <c r="H280" s="171">
        <f t="shared" si="19"/>
        <v>198</v>
      </c>
      <c r="I280" s="474">
        <f t="shared" si="20"/>
        <v>240</v>
      </c>
    </row>
    <row r="281" spans="1:9" ht="15">
      <c r="A281" s="157">
        <v>12</v>
      </c>
      <c r="B281" s="174" t="s">
        <v>363</v>
      </c>
      <c r="C281" s="155" t="s">
        <v>362</v>
      </c>
      <c r="D281" s="396">
        <v>66</v>
      </c>
      <c r="E281" s="175">
        <v>66</v>
      </c>
      <c r="F281" s="185">
        <v>8</v>
      </c>
      <c r="G281" s="172">
        <v>8</v>
      </c>
      <c r="H281" s="171">
        <f t="shared" si="19"/>
        <v>74</v>
      </c>
      <c r="I281" s="474">
        <f t="shared" si="20"/>
        <v>74</v>
      </c>
    </row>
    <row r="282" spans="1:9" ht="15">
      <c r="A282" s="157">
        <v>13</v>
      </c>
      <c r="B282" s="174" t="s">
        <v>361</v>
      </c>
      <c r="C282" s="155" t="s">
        <v>360</v>
      </c>
      <c r="D282" s="396">
        <v>189</v>
      </c>
      <c r="E282" s="175">
        <v>230</v>
      </c>
      <c r="F282" s="185">
        <v>4</v>
      </c>
      <c r="G282" s="154">
        <v>8</v>
      </c>
      <c r="H282" s="171">
        <f t="shared" si="19"/>
        <v>193</v>
      </c>
      <c r="I282" s="474">
        <f t="shared" si="20"/>
        <v>238</v>
      </c>
    </row>
    <row r="283" spans="1:9" ht="15">
      <c r="A283" s="157">
        <v>14</v>
      </c>
      <c r="B283" s="174" t="s">
        <v>359</v>
      </c>
      <c r="C283" s="155" t="s">
        <v>358</v>
      </c>
      <c r="D283" s="396">
        <v>1156</v>
      </c>
      <c r="E283" s="175">
        <v>1500</v>
      </c>
      <c r="F283" s="185">
        <v>73</v>
      </c>
      <c r="G283" s="154">
        <v>100</v>
      </c>
      <c r="H283" s="171">
        <f t="shared" si="19"/>
        <v>1229</v>
      </c>
      <c r="I283" s="474">
        <f t="shared" si="20"/>
        <v>1600</v>
      </c>
    </row>
    <row r="284" spans="1:9" ht="15">
      <c r="A284" s="157"/>
      <c r="B284" s="409"/>
      <c r="C284" s="413" t="s">
        <v>265</v>
      </c>
      <c r="D284" s="418">
        <f aca="true" t="shared" si="21" ref="D284:I284">SUM(D271:D283)</f>
        <v>4421</v>
      </c>
      <c r="E284" s="411">
        <f t="shared" si="21"/>
        <v>4932</v>
      </c>
      <c r="F284" s="407">
        <f t="shared" si="21"/>
        <v>226</v>
      </c>
      <c r="G284" s="421">
        <f t="shared" si="21"/>
        <v>255</v>
      </c>
      <c r="H284" s="408">
        <f t="shared" si="21"/>
        <v>4647</v>
      </c>
      <c r="I284" s="477">
        <f t="shared" si="21"/>
        <v>5187</v>
      </c>
    </row>
    <row r="285" spans="1:9" ht="12.75" customHeight="1">
      <c r="A285" s="157"/>
      <c r="B285" s="572" t="s">
        <v>357</v>
      </c>
      <c r="C285" s="573"/>
      <c r="D285" s="396"/>
      <c r="E285" s="152"/>
      <c r="F285" s="185"/>
      <c r="G285" s="172"/>
      <c r="H285" s="171">
        <f aca="true" t="shared" si="22" ref="H285:H305">D285+F285</f>
        <v>0</v>
      </c>
      <c r="I285" s="474">
        <f aca="true" t="shared" si="23" ref="I285:I305">E285+G285</f>
        <v>0</v>
      </c>
    </row>
    <row r="286" spans="1:9" ht="25.5">
      <c r="A286" s="157">
        <v>33</v>
      </c>
      <c r="B286" s="159" t="s">
        <v>356</v>
      </c>
      <c r="C286" s="159" t="s">
        <v>355</v>
      </c>
      <c r="D286" s="396">
        <v>173</v>
      </c>
      <c r="E286" s="152">
        <v>200</v>
      </c>
      <c r="F286" s="185">
        <v>16</v>
      </c>
      <c r="G286" s="178">
        <v>17</v>
      </c>
      <c r="H286" s="171">
        <f t="shared" si="22"/>
        <v>189</v>
      </c>
      <c r="I286" s="474">
        <f t="shared" si="23"/>
        <v>217</v>
      </c>
    </row>
    <row r="287" spans="1:9" ht="25.5">
      <c r="A287" s="157">
        <v>34</v>
      </c>
      <c r="B287" s="160" t="s">
        <v>354</v>
      </c>
      <c r="C287" s="159" t="s">
        <v>353</v>
      </c>
      <c r="D287" s="396">
        <v>2</v>
      </c>
      <c r="E287" s="179">
        <v>2</v>
      </c>
      <c r="F287" s="185"/>
      <c r="G287" s="172"/>
      <c r="H287" s="171">
        <f t="shared" si="22"/>
        <v>2</v>
      </c>
      <c r="I287" s="474">
        <f t="shared" si="23"/>
        <v>2</v>
      </c>
    </row>
    <row r="288" spans="1:9" ht="25.5">
      <c r="A288" s="157">
        <v>35</v>
      </c>
      <c r="B288" s="160" t="s">
        <v>352</v>
      </c>
      <c r="C288" s="159" t="s">
        <v>351</v>
      </c>
      <c r="D288" s="396">
        <v>5</v>
      </c>
      <c r="E288" s="179">
        <v>20</v>
      </c>
      <c r="F288" s="185"/>
      <c r="G288" s="178">
        <v>3</v>
      </c>
      <c r="H288" s="171">
        <f t="shared" si="22"/>
        <v>5</v>
      </c>
      <c r="I288" s="474">
        <f t="shared" si="23"/>
        <v>23</v>
      </c>
    </row>
    <row r="289" spans="1:9" ht="25.5">
      <c r="A289" s="157">
        <v>36</v>
      </c>
      <c r="B289" s="160" t="s">
        <v>350</v>
      </c>
      <c r="C289" s="159" t="s">
        <v>349</v>
      </c>
      <c r="D289" s="396">
        <v>12</v>
      </c>
      <c r="E289" s="179">
        <v>20</v>
      </c>
      <c r="F289" s="185"/>
      <c r="G289" s="178">
        <v>3</v>
      </c>
      <c r="H289" s="171">
        <f t="shared" si="22"/>
        <v>12</v>
      </c>
      <c r="I289" s="474">
        <f t="shared" si="23"/>
        <v>23</v>
      </c>
    </row>
    <row r="290" spans="1:9" ht="38.25">
      <c r="A290" s="157">
        <v>37</v>
      </c>
      <c r="B290" s="160" t="s">
        <v>348</v>
      </c>
      <c r="C290" s="159" t="s">
        <v>347</v>
      </c>
      <c r="D290" s="396">
        <v>338</v>
      </c>
      <c r="E290" s="152">
        <v>330</v>
      </c>
      <c r="F290" s="185">
        <v>23</v>
      </c>
      <c r="G290" s="154">
        <v>25</v>
      </c>
      <c r="H290" s="171">
        <f t="shared" si="22"/>
        <v>361</v>
      </c>
      <c r="I290" s="474">
        <f t="shared" si="23"/>
        <v>355</v>
      </c>
    </row>
    <row r="291" spans="1:9" ht="15">
      <c r="A291" s="157">
        <v>38</v>
      </c>
      <c r="B291" s="174" t="s">
        <v>346</v>
      </c>
      <c r="C291" s="155" t="s">
        <v>345</v>
      </c>
      <c r="D291" s="396">
        <v>240</v>
      </c>
      <c r="E291" s="152">
        <v>290</v>
      </c>
      <c r="F291" s="185">
        <v>12</v>
      </c>
      <c r="G291" s="154">
        <v>12</v>
      </c>
      <c r="H291" s="171">
        <f t="shared" si="22"/>
        <v>252</v>
      </c>
      <c r="I291" s="474">
        <f t="shared" si="23"/>
        <v>302</v>
      </c>
    </row>
    <row r="292" spans="1:9" ht="15">
      <c r="A292" s="157">
        <v>39</v>
      </c>
      <c r="B292" s="174" t="s">
        <v>344</v>
      </c>
      <c r="C292" s="155" t="s">
        <v>343</v>
      </c>
      <c r="D292" s="396">
        <v>410</v>
      </c>
      <c r="E292" s="152">
        <v>350</v>
      </c>
      <c r="F292" s="185">
        <v>18</v>
      </c>
      <c r="G292" s="154">
        <v>20</v>
      </c>
      <c r="H292" s="171">
        <f t="shared" si="22"/>
        <v>428</v>
      </c>
      <c r="I292" s="474">
        <f t="shared" si="23"/>
        <v>370</v>
      </c>
    </row>
    <row r="293" spans="1:9" ht="15">
      <c r="A293" s="157">
        <v>40</v>
      </c>
      <c r="B293" s="177" t="s">
        <v>342</v>
      </c>
      <c r="C293" s="159" t="s">
        <v>341</v>
      </c>
      <c r="D293" s="396">
        <v>240</v>
      </c>
      <c r="E293" s="152">
        <v>290</v>
      </c>
      <c r="F293" s="185">
        <v>12</v>
      </c>
      <c r="G293" s="154">
        <v>12</v>
      </c>
      <c r="H293" s="171">
        <f t="shared" si="22"/>
        <v>252</v>
      </c>
      <c r="I293" s="474">
        <f t="shared" si="23"/>
        <v>302</v>
      </c>
    </row>
    <row r="294" spans="1:9" ht="15">
      <c r="A294" s="157">
        <v>42</v>
      </c>
      <c r="B294" s="177" t="s">
        <v>340</v>
      </c>
      <c r="C294" s="159" t="s">
        <v>339</v>
      </c>
      <c r="D294" s="396">
        <v>2</v>
      </c>
      <c r="E294" s="175">
        <v>2</v>
      </c>
      <c r="F294" s="185"/>
      <c r="G294" s="172"/>
      <c r="H294" s="171">
        <f t="shared" si="22"/>
        <v>2</v>
      </c>
      <c r="I294" s="474">
        <f t="shared" si="23"/>
        <v>2</v>
      </c>
    </row>
    <row r="295" spans="1:9" ht="15">
      <c r="A295" s="157">
        <v>43</v>
      </c>
      <c r="B295" s="177" t="s">
        <v>338</v>
      </c>
      <c r="C295" s="159" t="s">
        <v>337</v>
      </c>
      <c r="D295" s="396">
        <v>2</v>
      </c>
      <c r="E295" s="175">
        <v>10</v>
      </c>
      <c r="F295" s="185"/>
      <c r="G295" s="172"/>
      <c r="H295" s="171">
        <f t="shared" si="22"/>
        <v>2</v>
      </c>
      <c r="I295" s="474">
        <f t="shared" si="23"/>
        <v>10</v>
      </c>
    </row>
    <row r="296" spans="1:9" ht="15">
      <c r="A296" s="157">
        <v>44</v>
      </c>
      <c r="B296" s="174" t="s">
        <v>336</v>
      </c>
      <c r="C296" s="155" t="s">
        <v>335</v>
      </c>
      <c r="D296" s="396">
        <v>13</v>
      </c>
      <c r="E296" s="152">
        <v>50</v>
      </c>
      <c r="F296" s="185"/>
      <c r="G296" s="172"/>
      <c r="H296" s="171">
        <f t="shared" si="22"/>
        <v>13</v>
      </c>
      <c r="I296" s="474">
        <f t="shared" si="23"/>
        <v>50</v>
      </c>
    </row>
    <row r="297" spans="1:9" ht="15">
      <c r="A297" s="157">
        <v>45</v>
      </c>
      <c r="B297" s="174" t="s">
        <v>334</v>
      </c>
      <c r="C297" s="155" t="s">
        <v>333</v>
      </c>
      <c r="D297" s="396">
        <v>115</v>
      </c>
      <c r="E297" s="152">
        <v>100</v>
      </c>
      <c r="F297" s="185">
        <v>10</v>
      </c>
      <c r="G297" s="172">
        <v>10</v>
      </c>
      <c r="H297" s="171">
        <f t="shared" si="22"/>
        <v>125</v>
      </c>
      <c r="I297" s="474">
        <f t="shared" si="23"/>
        <v>110</v>
      </c>
    </row>
    <row r="298" spans="1:9" ht="15">
      <c r="A298" s="157">
        <v>46</v>
      </c>
      <c r="B298" s="174" t="s">
        <v>332</v>
      </c>
      <c r="C298" s="155" t="s">
        <v>331</v>
      </c>
      <c r="D298" s="396">
        <v>20</v>
      </c>
      <c r="E298" s="152">
        <v>20</v>
      </c>
      <c r="F298" s="185"/>
      <c r="G298" s="172"/>
      <c r="H298" s="171">
        <f t="shared" si="22"/>
        <v>20</v>
      </c>
      <c r="I298" s="474">
        <f t="shared" si="23"/>
        <v>20</v>
      </c>
    </row>
    <row r="299" spans="1:9" ht="15">
      <c r="A299" s="157">
        <v>47</v>
      </c>
      <c r="B299" s="177" t="s">
        <v>330</v>
      </c>
      <c r="C299" s="159" t="s">
        <v>329</v>
      </c>
      <c r="D299" s="396"/>
      <c r="E299" s="173">
        <v>2</v>
      </c>
      <c r="F299" s="185"/>
      <c r="G299" s="172"/>
      <c r="H299" s="171">
        <f t="shared" si="22"/>
        <v>0</v>
      </c>
      <c r="I299" s="474">
        <f t="shared" si="23"/>
        <v>2</v>
      </c>
    </row>
    <row r="300" spans="1:9" ht="15">
      <c r="A300" s="157">
        <v>48</v>
      </c>
      <c r="B300" s="177" t="s">
        <v>328</v>
      </c>
      <c r="C300" s="159" t="s">
        <v>327</v>
      </c>
      <c r="D300" s="396">
        <v>4</v>
      </c>
      <c r="E300" s="175">
        <v>5</v>
      </c>
      <c r="F300" s="185"/>
      <c r="G300" s="172"/>
      <c r="H300" s="171">
        <f t="shared" si="22"/>
        <v>4</v>
      </c>
      <c r="I300" s="474">
        <f t="shared" si="23"/>
        <v>5</v>
      </c>
    </row>
    <row r="301" spans="1:9" ht="15">
      <c r="A301" s="157">
        <v>49</v>
      </c>
      <c r="B301" s="177" t="s">
        <v>326</v>
      </c>
      <c r="C301" s="159" t="s">
        <v>724</v>
      </c>
      <c r="D301" s="396">
        <v>1</v>
      </c>
      <c r="E301" s="175">
        <v>5</v>
      </c>
      <c r="F301" s="185"/>
      <c r="G301" s="172"/>
      <c r="H301" s="171">
        <f t="shared" si="22"/>
        <v>1</v>
      </c>
      <c r="I301" s="474">
        <f t="shared" si="23"/>
        <v>5</v>
      </c>
    </row>
    <row r="302" spans="1:9" ht="15">
      <c r="A302" s="157">
        <v>50</v>
      </c>
      <c r="B302" s="174" t="s">
        <v>325</v>
      </c>
      <c r="C302" s="155" t="s">
        <v>324</v>
      </c>
      <c r="D302" s="396">
        <v>19</v>
      </c>
      <c r="E302" s="152">
        <v>15</v>
      </c>
      <c r="F302" s="185"/>
      <c r="G302" s="172"/>
      <c r="H302" s="171">
        <f t="shared" si="22"/>
        <v>19</v>
      </c>
      <c r="I302" s="474">
        <f t="shared" si="23"/>
        <v>15</v>
      </c>
    </row>
    <row r="303" spans="1:9" ht="15">
      <c r="A303" s="176">
        <v>51</v>
      </c>
      <c r="B303" s="174" t="s">
        <v>323</v>
      </c>
      <c r="C303" s="155" t="s">
        <v>322</v>
      </c>
      <c r="D303" s="396">
        <v>114</v>
      </c>
      <c r="E303" s="175">
        <v>100</v>
      </c>
      <c r="F303" s="185">
        <v>10</v>
      </c>
      <c r="G303" s="154">
        <v>20</v>
      </c>
      <c r="H303" s="171">
        <f t="shared" si="22"/>
        <v>124</v>
      </c>
      <c r="I303" s="474">
        <f t="shared" si="23"/>
        <v>120</v>
      </c>
    </row>
    <row r="304" spans="1:9" ht="15">
      <c r="A304" s="176"/>
      <c r="B304" s="174" t="s">
        <v>321</v>
      </c>
      <c r="C304" s="155" t="s">
        <v>320</v>
      </c>
      <c r="D304" s="396">
        <v>240</v>
      </c>
      <c r="E304" s="175">
        <v>290</v>
      </c>
      <c r="F304" s="185">
        <v>12</v>
      </c>
      <c r="G304" s="154">
        <v>10</v>
      </c>
      <c r="H304" s="171">
        <f t="shared" si="22"/>
        <v>252</v>
      </c>
      <c r="I304" s="474">
        <f t="shared" si="23"/>
        <v>300</v>
      </c>
    </row>
    <row r="305" spans="1:9" ht="15">
      <c r="A305" s="157">
        <v>52</v>
      </c>
      <c r="B305" s="174" t="s">
        <v>319</v>
      </c>
      <c r="C305" s="155" t="s">
        <v>318</v>
      </c>
      <c r="D305" s="396">
        <v>5</v>
      </c>
      <c r="E305" s="173">
        <v>5</v>
      </c>
      <c r="F305" s="185"/>
      <c r="G305" s="172"/>
      <c r="H305" s="171">
        <f t="shared" si="22"/>
        <v>5</v>
      </c>
      <c r="I305" s="474">
        <f t="shared" si="23"/>
        <v>5</v>
      </c>
    </row>
    <row r="306" spans="1:9" ht="15">
      <c r="A306" s="157"/>
      <c r="B306" s="409"/>
      <c r="C306" s="417" t="s">
        <v>266</v>
      </c>
      <c r="D306" s="418">
        <f>SUM(D286:D305)</f>
        <v>1955</v>
      </c>
      <c r="E306" s="422">
        <f>SUM(E286:E305)</f>
        <v>2106</v>
      </c>
      <c r="F306" s="407">
        <f>SUM(F286:F304)</f>
        <v>113</v>
      </c>
      <c r="G306" s="420">
        <f>SUM(G286:G305)</f>
        <v>132</v>
      </c>
      <c r="H306" s="408">
        <f>SUM(H285:H305)</f>
        <v>2068</v>
      </c>
      <c r="I306" s="477">
        <f>SUM(I285:I305)</f>
        <v>2238</v>
      </c>
    </row>
    <row r="307" spans="1:9" ht="14.25">
      <c r="A307" s="170"/>
      <c r="B307" s="169"/>
      <c r="C307" s="168" t="s">
        <v>267</v>
      </c>
      <c r="D307" s="167">
        <f>D284+D306</f>
        <v>6376</v>
      </c>
      <c r="E307" s="166">
        <f>E306+E284</f>
        <v>7038</v>
      </c>
      <c r="F307" s="167">
        <f>F306+F284</f>
        <v>339</v>
      </c>
      <c r="G307" s="165">
        <f>G306+G284</f>
        <v>387</v>
      </c>
      <c r="H307" s="164">
        <f>H306+H284</f>
        <v>6715</v>
      </c>
      <c r="I307" s="478">
        <f>I306+I284</f>
        <v>7425</v>
      </c>
    </row>
    <row r="308" spans="1:9" ht="22.5" customHeight="1">
      <c r="A308" s="565" t="s">
        <v>317</v>
      </c>
      <c r="B308" s="566"/>
      <c r="C308" s="566"/>
      <c r="D308" s="566"/>
      <c r="E308" s="566"/>
      <c r="F308" s="566"/>
      <c r="G308" s="566"/>
      <c r="H308" s="566"/>
      <c r="I308" s="567"/>
    </row>
    <row r="309" spans="1:9" ht="19.5" customHeight="1">
      <c r="A309" s="157">
        <v>2</v>
      </c>
      <c r="B309" s="156">
        <v>600012</v>
      </c>
      <c r="C309" s="155" t="s">
        <v>316</v>
      </c>
      <c r="D309" s="396">
        <v>550</v>
      </c>
      <c r="E309" s="154">
        <v>550</v>
      </c>
      <c r="F309" s="153"/>
      <c r="G309" s="152"/>
      <c r="H309" s="396">
        <v>550</v>
      </c>
      <c r="I309" s="154">
        <v>550</v>
      </c>
    </row>
    <row r="310" spans="1:9" ht="19.5" customHeight="1">
      <c r="A310" s="157">
        <v>3</v>
      </c>
      <c r="B310" s="156">
        <v>600016</v>
      </c>
      <c r="C310" s="155" t="s">
        <v>315</v>
      </c>
      <c r="D310" s="396">
        <v>12</v>
      </c>
      <c r="E310" s="154">
        <v>15</v>
      </c>
      <c r="F310" s="153"/>
      <c r="G310" s="152"/>
      <c r="H310" s="396">
        <v>12</v>
      </c>
      <c r="I310" s="154">
        <v>15</v>
      </c>
    </row>
    <row r="311" spans="1:9" ht="19.5" customHeight="1">
      <c r="A311" s="157">
        <v>4</v>
      </c>
      <c r="B311" s="156" t="s">
        <v>314</v>
      </c>
      <c r="C311" s="155" t="s">
        <v>313</v>
      </c>
      <c r="D311" s="396">
        <v>26</v>
      </c>
      <c r="E311" s="154">
        <v>30</v>
      </c>
      <c r="F311" s="153"/>
      <c r="G311" s="152"/>
      <c r="H311" s="396">
        <v>26</v>
      </c>
      <c r="I311" s="154">
        <v>30</v>
      </c>
    </row>
    <row r="312" spans="1:9" ht="19.5" customHeight="1">
      <c r="A312" s="157">
        <v>5</v>
      </c>
      <c r="B312" s="156">
        <v>600023</v>
      </c>
      <c r="C312" s="155" t="s">
        <v>312</v>
      </c>
      <c r="D312" s="396">
        <v>695</v>
      </c>
      <c r="E312" s="154">
        <v>700</v>
      </c>
      <c r="F312" s="153"/>
      <c r="G312" s="152"/>
      <c r="H312" s="396">
        <v>695</v>
      </c>
      <c r="I312" s="154">
        <v>700</v>
      </c>
    </row>
    <row r="313" spans="1:9" ht="19.5" customHeight="1">
      <c r="A313" s="157">
        <v>6</v>
      </c>
      <c r="B313" s="156">
        <v>600331</v>
      </c>
      <c r="C313" s="155" t="s">
        <v>311</v>
      </c>
      <c r="D313" s="396"/>
      <c r="E313" s="154">
        <v>10</v>
      </c>
      <c r="F313" s="153"/>
      <c r="G313" s="152"/>
      <c r="H313" s="396"/>
      <c r="I313" s="154">
        <v>10</v>
      </c>
    </row>
    <row r="314" spans="1:9" ht="19.5" customHeight="1">
      <c r="A314" s="157">
        <v>7</v>
      </c>
      <c r="B314" s="156">
        <v>600051</v>
      </c>
      <c r="C314" s="155" t="s">
        <v>310</v>
      </c>
      <c r="D314" s="396">
        <v>1027</v>
      </c>
      <c r="E314" s="154">
        <v>1700</v>
      </c>
      <c r="F314" s="153"/>
      <c r="G314" s="152"/>
      <c r="H314" s="396">
        <v>1027</v>
      </c>
      <c r="I314" s="154">
        <v>1700</v>
      </c>
    </row>
    <row r="315" spans="1:9" ht="19.5" customHeight="1">
      <c r="A315" s="157">
        <v>8</v>
      </c>
      <c r="B315" s="156">
        <v>600055</v>
      </c>
      <c r="C315" s="155" t="s">
        <v>309</v>
      </c>
      <c r="D315" s="396"/>
      <c r="E315" s="154">
        <v>10</v>
      </c>
      <c r="F315" s="153"/>
      <c r="G315" s="152"/>
      <c r="H315" s="396"/>
      <c r="I315" s="154">
        <v>10</v>
      </c>
    </row>
    <row r="316" spans="1:9" ht="19.5" customHeight="1">
      <c r="A316" s="157">
        <v>9</v>
      </c>
      <c r="B316" s="156">
        <v>600071</v>
      </c>
      <c r="C316" s="155" t="s">
        <v>308</v>
      </c>
      <c r="D316" s="396"/>
      <c r="E316" s="154">
        <v>10</v>
      </c>
      <c r="F316" s="153"/>
      <c r="G316" s="152"/>
      <c r="H316" s="396"/>
      <c r="I316" s="154">
        <v>10</v>
      </c>
    </row>
    <row r="317" spans="1:9" ht="19.5" customHeight="1">
      <c r="A317" s="157">
        <v>10</v>
      </c>
      <c r="B317" s="160" t="s">
        <v>307</v>
      </c>
      <c r="C317" s="159" t="s">
        <v>306</v>
      </c>
      <c r="D317" s="396"/>
      <c r="E317" s="154">
        <v>10</v>
      </c>
      <c r="F317" s="152"/>
      <c r="G317" s="152"/>
      <c r="H317" s="396"/>
      <c r="I317" s="154">
        <v>10</v>
      </c>
    </row>
    <row r="318" spans="1:9" ht="25.5">
      <c r="A318" s="157">
        <v>11</v>
      </c>
      <c r="B318" s="160" t="s">
        <v>305</v>
      </c>
      <c r="C318" s="159" t="s">
        <v>304</v>
      </c>
      <c r="D318" s="396">
        <v>37137</v>
      </c>
      <c r="E318" s="154">
        <v>40000</v>
      </c>
      <c r="F318" s="152"/>
      <c r="G318" s="152"/>
      <c r="H318" s="396">
        <v>37137</v>
      </c>
      <c r="I318" s="154">
        <v>40000</v>
      </c>
    </row>
    <row r="319" spans="1:9" ht="25.5">
      <c r="A319" s="157">
        <v>12</v>
      </c>
      <c r="B319" s="160" t="s">
        <v>303</v>
      </c>
      <c r="C319" s="159" t="s">
        <v>302</v>
      </c>
      <c r="D319" s="396">
        <v>1720</v>
      </c>
      <c r="E319" s="154">
        <v>1720</v>
      </c>
      <c r="F319" s="152"/>
      <c r="G319" s="152"/>
      <c r="H319" s="396">
        <v>1720</v>
      </c>
      <c r="I319" s="154">
        <v>1720</v>
      </c>
    </row>
    <row r="320" spans="1:9" ht="15" customHeight="1">
      <c r="A320" s="151">
        <v>13</v>
      </c>
      <c r="B320" s="150">
        <v>600111</v>
      </c>
      <c r="C320" s="149" t="s">
        <v>301</v>
      </c>
      <c r="D320" s="396">
        <v>1720</v>
      </c>
      <c r="E320" s="148">
        <v>1720</v>
      </c>
      <c r="F320" s="147"/>
      <c r="G320" s="147"/>
      <c r="H320" s="396">
        <v>1720</v>
      </c>
      <c r="I320" s="148">
        <v>1720</v>
      </c>
    </row>
    <row r="321" spans="1:9" ht="15" customHeight="1">
      <c r="A321" s="157">
        <v>14</v>
      </c>
      <c r="B321" s="156">
        <v>600112</v>
      </c>
      <c r="C321" s="155" t="s">
        <v>300</v>
      </c>
      <c r="D321" s="396">
        <v>1720</v>
      </c>
      <c r="E321" s="154">
        <v>1720</v>
      </c>
      <c r="F321" s="153"/>
      <c r="G321" s="152"/>
      <c r="H321" s="396">
        <v>1720</v>
      </c>
      <c r="I321" s="154">
        <v>1720</v>
      </c>
    </row>
    <row r="322" spans="1:9" ht="15" customHeight="1">
      <c r="A322" s="157">
        <v>15</v>
      </c>
      <c r="B322" s="156">
        <v>600114</v>
      </c>
      <c r="C322" s="155" t="s">
        <v>299</v>
      </c>
      <c r="D322" s="396">
        <v>1720</v>
      </c>
      <c r="E322" s="154">
        <v>1720</v>
      </c>
      <c r="F322" s="153"/>
      <c r="G322" s="152"/>
      <c r="H322" s="396">
        <v>1720</v>
      </c>
      <c r="I322" s="154">
        <v>1720</v>
      </c>
    </row>
    <row r="323" spans="1:9" ht="15" customHeight="1">
      <c r="A323" s="157">
        <v>16</v>
      </c>
      <c r="B323" s="156" t="s">
        <v>298</v>
      </c>
      <c r="C323" s="155" t="s">
        <v>297</v>
      </c>
      <c r="D323" s="396">
        <v>37653</v>
      </c>
      <c r="E323" s="154">
        <v>44000</v>
      </c>
      <c r="F323" s="153"/>
      <c r="G323" s="152"/>
      <c r="H323" s="396">
        <v>37653</v>
      </c>
      <c r="I323" s="154">
        <v>44000</v>
      </c>
    </row>
    <row r="324" spans="1:9" ht="15" customHeight="1">
      <c r="A324" s="151">
        <v>18</v>
      </c>
      <c r="B324" s="150">
        <v>600120</v>
      </c>
      <c r="C324" s="149" t="s">
        <v>296</v>
      </c>
      <c r="D324" s="396">
        <v>37116</v>
      </c>
      <c r="E324" s="148">
        <v>44000</v>
      </c>
      <c r="F324" s="147"/>
      <c r="G324" s="147"/>
      <c r="H324" s="396">
        <v>37116</v>
      </c>
      <c r="I324" s="148">
        <v>44000</v>
      </c>
    </row>
    <row r="325" spans="1:9" ht="15" customHeight="1">
      <c r="A325" s="157">
        <v>19</v>
      </c>
      <c r="B325" s="156">
        <v>600122</v>
      </c>
      <c r="C325" s="155" t="s">
        <v>295</v>
      </c>
      <c r="D325" s="396">
        <v>1720</v>
      </c>
      <c r="E325" s="154">
        <v>1720</v>
      </c>
      <c r="F325" s="153"/>
      <c r="G325" s="152"/>
      <c r="H325" s="396">
        <v>1720</v>
      </c>
      <c r="I325" s="154">
        <v>1720</v>
      </c>
    </row>
    <row r="326" spans="1:9" ht="15" customHeight="1">
      <c r="A326" s="151">
        <v>20</v>
      </c>
      <c r="B326" s="150">
        <v>600124</v>
      </c>
      <c r="C326" s="149" t="s">
        <v>294</v>
      </c>
      <c r="D326" s="396">
        <v>37214</v>
      </c>
      <c r="E326" s="148">
        <v>44000</v>
      </c>
      <c r="F326" s="147"/>
      <c r="G326" s="147"/>
      <c r="H326" s="396">
        <v>37214</v>
      </c>
      <c r="I326" s="148">
        <v>44000</v>
      </c>
    </row>
    <row r="327" spans="1:9" ht="15" customHeight="1">
      <c r="A327" s="157">
        <v>21</v>
      </c>
      <c r="B327" s="163" t="s">
        <v>293</v>
      </c>
      <c r="C327" s="162" t="s">
        <v>292</v>
      </c>
      <c r="D327" s="396">
        <v>1720</v>
      </c>
      <c r="E327" s="154">
        <v>1720</v>
      </c>
      <c r="F327" s="161"/>
      <c r="G327" s="161"/>
      <c r="H327" s="396">
        <v>1720</v>
      </c>
      <c r="I327" s="154">
        <v>1720</v>
      </c>
    </row>
    <row r="328" spans="1:9" ht="15" customHeight="1">
      <c r="A328" s="157">
        <v>22</v>
      </c>
      <c r="B328" s="156" t="s">
        <v>291</v>
      </c>
      <c r="C328" s="155" t="s">
        <v>290</v>
      </c>
      <c r="D328" s="396">
        <v>101520</v>
      </c>
      <c r="E328" s="154">
        <v>101520</v>
      </c>
      <c r="F328" s="153"/>
      <c r="G328" s="152"/>
      <c r="H328" s="396">
        <v>101520</v>
      </c>
      <c r="I328" s="154">
        <v>101520</v>
      </c>
    </row>
    <row r="329" spans="1:9" ht="15" customHeight="1">
      <c r="A329" s="157">
        <v>23</v>
      </c>
      <c r="B329" s="160" t="s">
        <v>289</v>
      </c>
      <c r="C329" s="159" t="s">
        <v>288</v>
      </c>
      <c r="D329" s="396">
        <v>37099</v>
      </c>
      <c r="E329" s="154">
        <v>44000</v>
      </c>
      <c r="F329" s="152"/>
      <c r="G329" s="152"/>
      <c r="H329" s="396">
        <v>37099</v>
      </c>
      <c r="I329" s="154">
        <v>44000</v>
      </c>
    </row>
    <row r="330" spans="1:9" ht="15" customHeight="1">
      <c r="A330" s="157">
        <v>24</v>
      </c>
      <c r="B330" s="156">
        <v>600307</v>
      </c>
      <c r="C330" s="155" t="s">
        <v>287</v>
      </c>
      <c r="D330" s="396">
        <v>37092</v>
      </c>
      <c r="E330" s="154">
        <v>44000</v>
      </c>
      <c r="F330" s="153"/>
      <c r="G330" s="152"/>
      <c r="H330" s="396">
        <v>37092</v>
      </c>
      <c r="I330" s="154">
        <v>44000</v>
      </c>
    </row>
    <row r="331" spans="1:9" ht="15" customHeight="1">
      <c r="A331" s="157">
        <v>25</v>
      </c>
      <c r="B331" s="156" t="s">
        <v>286</v>
      </c>
      <c r="C331" s="155" t="s">
        <v>285</v>
      </c>
      <c r="D331" s="396">
        <v>3380</v>
      </c>
      <c r="E331" s="154">
        <v>3700</v>
      </c>
      <c r="F331" s="153"/>
      <c r="G331" s="152"/>
      <c r="H331" s="396">
        <v>3380</v>
      </c>
      <c r="I331" s="154">
        <v>3700</v>
      </c>
    </row>
    <row r="332" spans="1:9" ht="15" customHeight="1">
      <c r="A332" s="157">
        <v>26</v>
      </c>
      <c r="B332" s="156">
        <v>600030</v>
      </c>
      <c r="C332" s="155" t="s">
        <v>284</v>
      </c>
      <c r="D332" s="396">
        <v>3242</v>
      </c>
      <c r="E332" s="154">
        <v>3710</v>
      </c>
      <c r="F332" s="153"/>
      <c r="G332" s="152"/>
      <c r="H332" s="396">
        <v>3242</v>
      </c>
      <c r="I332" s="154">
        <v>3710</v>
      </c>
    </row>
    <row r="333" spans="1:9" ht="15" customHeight="1">
      <c r="A333" s="157">
        <v>27</v>
      </c>
      <c r="B333" s="156" t="s">
        <v>283</v>
      </c>
      <c r="C333" s="155" t="s">
        <v>282</v>
      </c>
      <c r="D333" s="396">
        <v>2134</v>
      </c>
      <c r="E333" s="154">
        <v>2700</v>
      </c>
      <c r="F333" s="153"/>
      <c r="G333" s="152"/>
      <c r="H333" s="396">
        <v>2134</v>
      </c>
      <c r="I333" s="154">
        <v>2700</v>
      </c>
    </row>
    <row r="334" spans="1:9" ht="15">
      <c r="A334" s="157"/>
      <c r="B334" s="156" t="s">
        <v>281</v>
      </c>
      <c r="C334" s="155" t="s">
        <v>280</v>
      </c>
      <c r="D334" s="396"/>
      <c r="E334" s="158">
        <v>2</v>
      </c>
      <c r="F334" s="153"/>
      <c r="G334" s="152"/>
      <c r="H334" s="396"/>
      <c r="I334" s="158">
        <v>2</v>
      </c>
    </row>
    <row r="335" spans="1:9" ht="15">
      <c r="A335" s="157"/>
      <c r="B335" s="156">
        <v>600313</v>
      </c>
      <c r="C335" s="155" t="s">
        <v>279</v>
      </c>
      <c r="D335" s="396">
        <v>448</v>
      </c>
      <c r="E335" s="158">
        <v>450</v>
      </c>
      <c r="F335" s="153"/>
      <c r="G335" s="152"/>
      <c r="H335" s="396">
        <v>448</v>
      </c>
      <c r="I335" s="158">
        <v>450</v>
      </c>
    </row>
    <row r="336" spans="1:9" ht="15">
      <c r="A336" s="157"/>
      <c r="B336" s="156">
        <v>600330</v>
      </c>
      <c r="C336" s="155" t="s">
        <v>278</v>
      </c>
      <c r="D336" s="396"/>
      <c r="E336" s="158">
        <v>10</v>
      </c>
      <c r="F336" s="153"/>
      <c r="G336" s="152"/>
      <c r="H336" s="396"/>
      <c r="I336" s="158">
        <v>10</v>
      </c>
    </row>
    <row r="337" spans="1:9" ht="15">
      <c r="A337" s="157"/>
      <c r="B337" s="156">
        <v>600343</v>
      </c>
      <c r="C337" s="155" t="s">
        <v>277</v>
      </c>
      <c r="D337" s="396"/>
      <c r="E337" s="158">
        <v>10</v>
      </c>
      <c r="F337" s="153"/>
      <c r="G337" s="152"/>
      <c r="H337" s="396"/>
      <c r="I337" s="158">
        <v>10</v>
      </c>
    </row>
    <row r="338" spans="1:9" ht="15">
      <c r="A338" s="157"/>
      <c r="B338" s="156" t="s">
        <v>276</v>
      </c>
      <c r="C338" s="155" t="s">
        <v>275</v>
      </c>
      <c r="D338" s="396"/>
      <c r="E338" s="158">
        <v>200</v>
      </c>
      <c r="F338" s="153"/>
      <c r="G338" s="152"/>
      <c r="H338" s="396"/>
      <c r="I338" s="158">
        <v>200</v>
      </c>
    </row>
    <row r="339" spans="1:9" ht="25.5">
      <c r="A339" s="157">
        <v>29</v>
      </c>
      <c r="B339" s="156">
        <v>600808</v>
      </c>
      <c r="C339" s="155" t="s">
        <v>274</v>
      </c>
      <c r="D339" s="396">
        <v>88</v>
      </c>
      <c r="E339" s="154">
        <v>300</v>
      </c>
      <c r="F339" s="153"/>
      <c r="G339" s="152"/>
      <c r="H339" s="396">
        <v>88</v>
      </c>
      <c r="I339" s="154">
        <v>300</v>
      </c>
    </row>
    <row r="340" spans="1:9" ht="15">
      <c r="A340" s="157">
        <v>30</v>
      </c>
      <c r="B340" s="156">
        <v>600811</v>
      </c>
      <c r="C340" s="155" t="s">
        <v>273</v>
      </c>
      <c r="D340" s="396">
        <v>8482</v>
      </c>
      <c r="E340" s="154">
        <v>10300</v>
      </c>
      <c r="F340" s="153"/>
      <c r="G340" s="152"/>
      <c r="H340" s="396">
        <v>8482</v>
      </c>
      <c r="I340" s="154">
        <v>10300</v>
      </c>
    </row>
    <row r="341" spans="1:9" ht="15">
      <c r="A341" s="157"/>
      <c r="B341" s="156" t="s">
        <v>272</v>
      </c>
      <c r="C341" s="155" t="s">
        <v>271</v>
      </c>
      <c r="D341" s="396">
        <v>1518</v>
      </c>
      <c r="E341" s="154">
        <v>1520</v>
      </c>
      <c r="F341" s="153"/>
      <c r="G341" s="152"/>
      <c r="H341" s="396">
        <v>1518</v>
      </c>
      <c r="I341" s="154">
        <v>1520</v>
      </c>
    </row>
    <row r="342" spans="1:9" ht="15">
      <c r="A342" s="151">
        <v>31</v>
      </c>
      <c r="B342" s="150">
        <v>600312</v>
      </c>
      <c r="C342" s="149" t="s">
        <v>270</v>
      </c>
      <c r="D342" s="396">
        <v>37099</v>
      </c>
      <c r="E342" s="148">
        <v>44000</v>
      </c>
      <c r="F342" s="147"/>
      <c r="G342" s="147"/>
      <c r="H342" s="396">
        <v>37099</v>
      </c>
      <c r="I342" s="148">
        <v>44000</v>
      </c>
    </row>
    <row r="343" spans="1:9" ht="15.75" thickBot="1">
      <c r="A343" s="145"/>
      <c r="B343" s="144"/>
      <c r="C343" s="144" t="s">
        <v>61</v>
      </c>
      <c r="D343" s="141">
        <f>SUM(D309:D342)</f>
        <v>393852</v>
      </c>
      <c r="E343" s="143">
        <f>SUM(E309:E342)</f>
        <v>441777</v>
      </c>
      <c r="F343" s="142"/>
      <c r="G343" s="142"/>
      <c r="H343" s="141">
        <f>SUM(H309:H342)</f>
        <v>393852</v>
      </c>
      <c r="I343" s="143">
        <f>SUM(I309:I342)</f>
        <v>441777</v>
      </c>
    </row>
  </sheetData>
  <sheetProtection/>
  <mergeCells count="28">
    <mergeCell ref="A8:A10"/>
    <mergeCell ref="B8:B10"/>
    <mergeCell ref="B12:I12"/>
    <mergeCell ref="F8:G8"/>
    <mergeCell ref="F9:G9"/>
    <mergeCell ref="H8:I8"/>
    <mergeCell ref="H9:I9"/>
    <mergeCell ref="B13:I13"/>
    <mergeCell ref="B138:C138"/>
    <mergeCell ref="B173:C173"/>
    <mergeCell ref="B172:I172"/>
    <mergeCell ref="A77:H77"/>
    <mergeCell ref="B137:I137"/>
    <mergeCell ref="B78:I78"/>
    <mergeCell ref="A308:I308"/>
    <mergeCell ref="A269:I269"/>
    <mergeCell ref="B270:C270"/>
    <mergeCell ref="B285:C285"/>
    <mergeCell ref="B235:C235"/>
    <mergeCell ref="B234:I234"/>
    <mergeCell ref="D2:E2"/>
    <mergeCell ref="B14:C14"/>
    <mergeCell ref="B79:C79"/>
    <mergeCell ref="B46:I46"/>
    <mergeCell ref="B47:C47"/>
    <mergeCell ref="C8:C10"/>
    <mergeCell ref="D8:E8"/>
    <mergeCell ref="D9:E9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80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SheetLayoutView="80" workbookViewId="0" topLeftCell="A7">
      <selection activeCell="G24" sqref="G24"/>
    </sheetView>
  </sheetViews>
  <sheetFormatPr defaultColWidth="9.00390625" defaultRowHeight="12.75"/>
  <cols>
    <col min="1" max="1" width="4.375" style="232" customWidth="1"/>
    <col min="2" max="2" width="25.00390625" style="232" customWidth="1"/>
    <col min="3" max="3" width="45.875" style="232" customWidth="1"/>
    <col min="4" max="4" width="12.125" style="232" customWidth="1"/>
    <col min="5" max="5" width="10.25390625" style="232" customWidth="1"/>
    <col min="6" max="6" width="13.875" style="232" customWidth="1"/>
    <col min="7" max="7" width="10.25390625" style="233" customWidth="1"/>
    <col min="8" max="8" width="14.375" style="232" customWidth="1"/>
    <col min="9" max="9" width="10.25390625" style="232" customWidth="1"/>
    <col min="10" max="16384" width="9.125" style="232" customWidth="1"/>
  </cols>
  <sheetData>
    <row r="1" spans="1:8" ht="12.75">
      <c r="A1" s="95"/>
      <c r="B1" s="96" t="s">
        <v>195</v>
      </c>
      <c r="C1" s="87" t="s">
        <v>58</v>
      </c>
      <c r="D1" s="91"/>
      <c r="E1" s="91"/>
      <c r="F1" s="91"/>
      <c r="G1" s="93"/>
      <c r="H1" s="41"/>
    </row>
    <row r="2" spans="1:8" ht="12.75">
      <c r="A2" s="95"/>
      <c r="B2" s="96" t="s">
        <v>196</v>
      </c>
      <c r="C2" s="531">
        <v>7248261</v>
      </c>
      <c r="D2" s="519"/>
      <c r="E2" s="91"/>
      <c r="F2" s="91"/>
      <c r="G2" s="93"/>
      <c r="H2" s="41"/>
    </row>
    <row r="3" spans="1:8" ht="12.75">
      <c r="A3" s="95"/>
      <c r="B3" s="96" t="s">
        <v>198</v>
      </c>
      <c r="C3" s="87"/>
      <c r="D3" s="91"/>
      <c r="E3" s="91"/>
      <c r="F3" s="91"/>
      <c r="G3" s="93"/>
      <c r="H3" s="41"/>
    </row>
    <row r="4" spans="1:8" ht="14.25">
      <c r="A4" s="95"/>
      <c r="B4" s="96" t="s">
        <v>197</v>
      </c>
      <c r="C4" s="88" t="s">
        <v>231</v>
      </c>
      <c r="D4" s="92"/>
      <c r="E4" s="92"/>
      <c r="F4" s="92"/>
      <c r="G4" s="94"/>
      <c r="H4" s="74"/>
    </row>
    <row r="6" spans="1:9" ht="13.5" customHeight="1">
      <c r="A6" s="582" t="s">
        <v>631</v>
      </c>
      <c r="B6" s="582"/>
      <c r="C6" s="582"/>
      <c r="D6" s="582"/>
      <c r="E6" s="582"/>
      <c r="F6" s="582"/>
      <c r="G6" s="582"/>
      <c r="H6" s="582"/>
      <c r="I6" s="582"/>
    </row>
    <row r="7" spans="1:9" ht="15" customHeight="1" thickBot="1">
      <c r="A7" s="255"/>
      <c r="B7" s="255"/>
      <c r="C7" s="583"/>
      <c r="D7" s="583"/>
      <c r="E7" s="583"/>
      <c r="F7" s="255"/>
      <c r="G7" s="256"/>
      <c r="H7" s="255"/>
      <c r="I7" s="254" t="s">
        <v>630</v>
      </c>
    </row>
    <row r="8" spans="1:9" ht="29.25" customHeight="1">
      <c r="A8" s="423" t="s">
        <v>65</v>
      </c>
      <c r="B8" s="424" t="s">
        <v>108</v>
      </c>
      <c r="C8" s="425" t="s">
        <v>107</v>
      </c>
      <c r="D8" s="586" t="s">
        <v>629</v>
      </c>
      <c r="E8" s="587"/>
      <c r="F8" s="586" t="s">
        <v>628</v>
      </c>
      <c r="G8" s="587"/>
      <c r="H8" s="586" t="s">
        <v>61</v>
      </c>
      <c r="I8" s="588"/>
    </row>
    <row r="9" spans="1:9" ht="45" customHeight="1">
      <c r="A9" s="426"/>
      <c r="B9" s="399"/>
      <c r="C9" s="427"/>
      <c r="D9" s="464" t="s">
        <v>263</v>
      </c>
      <c r="E9" s="464" t="s">
        <v>725</v>
      </c>
      <c r="F9" s="464" t="s">
        <v>726</v>
      </c>
      <c r="G9" s="464" t="s">
        <v>725</v>
      </c>
      <c r="H9" s="464" t="s">
        <v>726</v>
      </c>
      <c r="I9" s="465" t="s">
        <v>725</v>
      </c>
    </row>
    <row r="10" spans="1:9" ht="15.75" customHeight="1">
      <c r="A10" s="428">
        <v>0</v>
      </c>
      <c r="B10" s="270">
        <v>1</v>
      </c>
      <c r="C10" s="270">
        <v>2</v>
      </c>
      <c r="D10" s="270">
        <v>3</v>
      </c>
      <c r="E10" s="270">
        <v>4</v>
      </c>
      <c r="F10" s="270">
        <v>6</v>
      </c>
      <c r="G10" s="225">
        <v>7</v>
      </c>
      <c r="H10" s="270">
        <v>9</v>
      </c>
      <c r="I10" s="466">
        <v>10</v>
      </c>
    </row>
    <row r="11" spans="1:9" ht="15.75" customHeight="1">
      <c r="A11" s="429" t="s">
        <v>632</v>
      </c>
      <c r="B11" s="240"/>
      <c r="C11" s="252"/>
      <c r="D11" s="240"/>
      <c r="E11" s="240"/>
      <c r="F11" s="240"/>
      <c r="G11" s="430"/>
      <c r="H11" s="240"/>
      <c r="I11" s="467"/>
    </row>
    <row r="12" spans="1:9" ht="15.75" customHeight="1">
      <c r="A12" s="589" t="s">
        <v>262</v>
      </c>
      <c r="B12" s="590"/>
      <c r="C12" s="252"/>
      <c r="D12" s="240">
        <v>203</v>
      </c>
      <c r="E12" s="237">
        <v>246</v>
      </c>
      <c r="F12" s="240">
        <v>1280</v>
      </c>
      <c r="G12" s="237">
        <v>1322</v>
      </c>
      <c r="H12" s="240">
        <f>F12+D12</f>
        <v>1483</v>
      </c>
      <c r="I12" s="468">
        <f>G12+E12</f>
        <v>1568</v>
      </c>
    </row>
    <row r="13" spans="1:12" ht="15.75" customHeight="1">
      <c r="A13" s="584" t="s">
        <v>536</v>
      </c>
      <c r="B13" s="585"/>
      <c r="C13" s="585"/>
      <c r="D13" s="437">
        <f>SUM(D14:D31)</f>
        <v>215</v>
      </c>
      <c r="E13" s="452">
        <f>SUM(E15:E31)</f>
        <v>246</v>
      </c>
      <c r="F13" s="437">
        <f>SUM(F14:F31)</f>
        <v>1543</v>
      </c>
      <c r="G13" s="452">
        <f>SUM(G14:G31)</f>
        <v>1581</v>
      </c>
      <c r="H13" s="438">
        <f>D13+F13</f>
        <v>1758</v>
      </c>
      <c r="I13" s="469">
        <f>E13+G13</f>
        <v>1827</v>
      </c>
      <c r="L13" s="398"/>
    </row>
    <row r="14" spans="1:9" ht="15.75" customHeight="1">
      <c r="A14" s="250">
        <v>1</v>
      </c>
      <c r="B14" s="249" t="s">
        <v>627</v>
      </c>
      <c r="C14" s="246" t="s">
        <v>626</v>
      </c>
      <c r="D14" s="245"/>
      <c r="E14" s="239">
        <f>SUM(E14:E31)</f>
        <v>0</v>
      </c>
      <c r="F14" s="245">
        <v>2</v>
      </c>
      <c r="G14" s="239">
        <v>10</v>
      </c>
      <c r="H14" s="238"/>
      <c r="I14" s="468">
        <f aca="true" t="shared" si="0" ref="I14:I31">E14+G14</f>
        <v>10</v>
      </c>
    </row>
    <row r="15" spans="1:9" ht="15.75" customHeight="1">
      <c r="A15" s="250">
        <v>2</v>
      </c>
      <c r="B15" s="249" t="s">
        <v>625</v>
      </c>
      <c r="C15" s="246" t="s">
        <v>624</v>
      </c>
      <c r="D15" s="245"/>
      <c r="E15" s="239">
        <v>5</v>
      </c>
      <c r="F15" s="245">
        <v>4</v>
      </c>
      <c r="G15" s="239">
        <v>20</v>
      </c>
      <c r="H15" s="238">
        <f>D15+F15</f>
        <v>4</v>
      </c>
      <c r="I15" s="468">
        <f t="shared" si="0"/>
        <v>25</v>
      </c>
    </row>
    <row r="16" spans="1:9" ht="15.75" customHeight="1">
      <c r="A16" s="250">
        <v>3</v>
      </c>
      <c r="B16" s="249" t="s">
        <v>623</v>
      </c>
      <c r="C16" s="246" t="s">
        <v>622</v>
      </c>
      <c r="D16" s="245"/>
      <c r="E16" s="239">
        <v>5</v>
      </c>
      <c r="F16" s="245">
        <v>1</v>
      </c>
      <c r="G16" s="239">
        <v>2</v>
      </c>
      <c r="H16" s="238">
        <f>D16+F16</f>
        <v>1</v>
      </c>
      <c r="I16" s="468">
        <f t="shared" si="0"/>
        <v>7</v>
      </c>
    </row>
    <row r="17" spans="1:9" ht="15.75" customHeight="1">
      <c r="A17" s="250">
        <v>4</v>
      </c>
      <c r="B17" s="249" t="s">
        <v>619</v>
      </c>
      <c r="C17" s="246" t="s">
        <v>618</v>
      </c>
      <c r="D17" s="245"/>
      <c r="E17" s="239">
        <v>5</v>
      </c>
      <c r="F17" s="245">
        <v>3</v>
      </c>
      <c r="G17" s="239">
        <v>5</v>
      </c>
      <c r="H17" s="238">
        <f>D17+F17</f>
        <v>3</v>
      </c>
      <c r="I17" s="468">
        <f t="shared" si="0"/>
        <v>10</v>
      </c>
    </row>
    <row r="18" spans="1:9" ht="15.75" customHeight="1">
      <c r="A18" s="250">
        <v>5</v>
      </c>
      <c r="B18" s="249" t="s">
        <v>617</v>
      </c>
      <c r="C18" s="246" t="s">
        <v>616</v>
      </c>
      <c r="D18" s="245">
        <v>3</v>
      </c>
      <c r="E18" s="239">
        <v>10</v>
      </c>
      <c r="F18" s="245">
        <v>4</v>
      </c>
      <c r="G18" s="239">
        <v>2</v>
      </c>
      <c r="H18" s="238">
        <f>D18+F18</f>
        <v>7</v>
      </c>
      <c r="I18" s="468">
        <f t="shared" si="0"/>
        <v>12</v>
      </c>
    </row>
    <row r="19" spans="1:9" ht="15.75" customHeight="1">
      <c r="A19" s="250">
        <v>6</v>
      </c>
      <c r="B19" s="249" t="s">
        <v>615</v>
      </c>
      <c r="C19" s="246" t="s">
        <v>614</v>
      </c>
      <c r="D19" s="245">
        <v>1</v>
      </c>
      <c r="E19" s="239"/>
      <c r="F19" s="245"/>
      <c r="G19" s="239">
        <v>1</v>
      </c>
      <c r="H19" s="238"/>
      <c r="I19" s="468">
        <f t="shared" si="0"/>
        <v>1</v>
      </c>
    </row>
    <row r="20" spans="1:9" ht="15.75" customHeight="1">
      <c r="A20" s="250">
        <v>7</v>
      </c>
      <c r="B20" s="249" t="s">
        <v>613</v>
      </c>
      <c r="C20" s="246" t="s">
        <v>612</v>
      </c>
      <c r="D20" s="245"/>
      <c r="E20" s="239">
        <v>1</v>
      </c>
      <c r="F20" s="245">
        <v>4</v>
      </c>
      <c r="G20" s="239">
        <v>2</v>
      </c>
      <c r="H20" s="238">
        <f aca="true" t="shared" si="1" ref="H20:H31">D20+F20</f>
        <v>4</v>
      </c>
      <c r="I20" s="468">
        <f t="shared" si="0"/>
        <v>3</v>
      </c>
    </row>
    <row r="21" spans="1:9" ht="15.75" customHeight="1">
      <c r="A21" s="250">
        <v>8</v>
      </c>
      <c r="B21" s="249" t="s">
        <v>611</v>
      </c>
      <c r="C21" s="246" t="s">
        <v>610</v>
      </c>
      <c r="D21" s="245">
        <v>4</v>
      </c>
      <c r="E21" s="239">
        <v>10</v>
      </c>
      <c r="F21" s="245">
        <v>1</v>
      </c>
      <c r="G21" s="239">
        <v>2</v>
      </c>
      <c r="H21" s="238">
        <f t="shared" si="1"/>
        <v>5</v>
      </c>
      <c r="I21" s="468">
        <f t="shared" si="0"/>
        <v>12</v>
      </c>
    </row>
    <row r="22" spans="1:9" ht="15.75" customHeight="1">
      <c r="A22" s="250">
        <v>9</v>
      </c>
      <c r="B22" s="249" t="s">
        <v>609</v>
      </c>
      <c r="C22" s="246" t="s">
        <v>608</v>
      </c>
      <c r="D22" s="245"/>
      <c r="E22" s="239">
        <v>5</v>
      </c>
      <c r="F22" s="245">
        <v>1</v>
      </c>
      <c r="G22" s="239">
        <v>2</v>
      </c>
      <c r="H22" s="238">
        <f t="shared" si="1"/>
        <v>1</v>
      </c>
      <c r="I22" s="468">
        <f t="shared" si="0"/>
        <v>7</v>
      </c>
    </row>
    <row r="23" spans="1:9" ht="15.75" customHeight="1">
      <c r="A23" s="250">
        <v>10</v>
      </c>
      <c r="B23" s="249" t="s">
        <v>607</v>
      </c>
      <c r="C23" s="246" t="s">
        <v>606</v>
      </c>
      <c r="D23" s="245"/>
      <c r="E23" s="239">
        <v>5</v>
      </c>
      <c r="F23" s="245">
        <v>1</v>
      </c>
      <c r="G23" s="239">
        <v>1</v>
      </c>
      <c r="H23" s="238">
        <f t="shared" si="1"/>
        <v>1</v>
      </c>
      <c r="I23" s="468">
        <f t="shared" si="0"/>
        <v>6</v>
      </c>
    </row>
    <row r="24" spans="1:9" ht="15.75" customHeight="1">
      <c r="A24" s="250">
        <v>11</v>
      </c>
      <c r="B24" s="249" t="s">
        <v>605</v>
      </c>
      <c r="C24" s="246" t="s">
        <v>604</v>
      </c>
      <c r="D24" s="245">
        <v>7</v>
      </c>
      <c r="E24" s="239">
        <v>5</v>
      </c>
      <c r="F24" s="245">
        <v>4</v>
      </c>
      <c r="G24" s="239">
        <v>2</v>
      </c>
      <c r="H24" s="238">
        <f t="shared" si="1"/>
        <v>11</v>
      </c>
      <c r="I24" s="468">
        <f t="shared" si="0"/>
        <v>7</v>
      </c>
    </row>
    <row r="25" spans="1:9" ht="15.75" customHeight="1">
      <c r="A25" s="250">
        <v>12</v>
      </c>
      <c r="B25" s="249" t="s">
        <v>603</v>
      </c>
      <c r="C25" s="246" t="s">
        <v>602</v>
      </c>
      <c r="D25" s="245">
        <v>5</v>
      </c>
      <c r="E25" s="239">
        <v>20</v>
      </c>
      <c r="F25" s="245">
        <v>23</v>
      </c>
      <c r="G25" s="239">
        <v>25</v>
      </c>
      <c r="H25" s="238">
        <f t="shared" si="1"/>
        <v>28</v>
      </c>
      <c r="I25" s="468">
        <f t="shared" si="0"/>
        <v>45</v>
      </c>
    </row>
    <row r="26" spans="1:9" ht="15.75" customHeight="1">
      <c r="A26" s="250">
        <v>13</v>
      </c>
      <c r="B26" s="249" t="s">
        <v>601</v>
      </c>
      <c r="C26" s="246" t="s">
        <v>600</v>
      </c>
      <c r="D26" s="245"/>
      <c r="E26" s="239">
        <v>20</v>
      </c>
      <c r="F26" s="245">
        <v>4</v>
      </c>
      <c r="G26" s="239">
        <v>2</v>
      </c>
      <c r="H26" s="238">
        <f t="shared" si="1"/>
        <v>4</v>
      </c>
      <c r="I26" s="468">
        <f t="shared" si="0"/>
        <v>22</v>
      </c>
    </row>
    <row r="27" spans="1:9" ht="15.75" customHeight="1">
      <c r="A27" s="250">
        <v>14</v>
      </c>
      <c r="B27" s="249" t="s">
        <v>599</v>
      </c>
      <c r="C27" s="246" t="s">
        <v>598</v>
      </c>
      <c r="D27" s="245">
        <v>4</v>
      </c>
      <c r="E27" s="239">
        <v>10</v>
      </c>
      <c r="F27" s="245">
        <v>2</v>
      </c>
      <c r="G27" s="239">
        <v>1</v>
      </c>
      <c r="H27" s="238">
        <f t="shared" si="1"/>
        <v>6</v>
      </c>
      <c r="I27" s="468">
        <f t="shared" si="0"/>
        <v>11</v>
      </c>
    </row>
    <row r="28" spans="1:9" ht="15.75" customHeight="1">
      <c r="A28" s="250">
        <v>15</v>
      </c>
      <c r="B28" s="249" t="s">
        <v>597</v>
      </c>
      <c r="C28" s="246" t="s">
        <v>596</v>
      </c>
      <c r="D28" s="245"/>
      <c r="E28" s="239">
        <v>10</v>
      </c>
      <c r="F28" s="245">
        <v>1</v>
      </c>
      <c r="G28" s="239">
        <v>2</v>
      </c>
      <c r="H28" s="238">
        <f t="shared" si="1"/>
        <v>1</v>
      </c>
      <c r="I28" s="468">
        <f t="shared" si="0"/>
        <v>12</v>
      </c>
    </row>
    <row r="29" spans="1:9" ht="15.75" customHeight="1">
      <c r="A29" s="250">
        <v>16</v>
      </c>
      <c r="B29" s="249" t="s">
        <v>595</v>
      </c>
      <c r="C29" s="246" t="s">
        <v>594</v>
      </c>
      <c r="D29" s="245"/>
      <c r="E29" s="239">
        <v>10</v>
      </c>
      <c r="F29" s="245"/>
      <c r="G29" s="239">
        <v>1</v>
      </c>
      <c r="H29" s="238">
        <f t="shared" si="1"/>
        <v>0</v>
      </c>
      <c r="I29" s="468">
        <f t="shared" si="0"/>
        <v>11</v>
      </c>
    </row>
    <row r="30" spans="1:9" ht="15.75" customHeight="1">
      <c r="A30" s="253">
        <v>17</v>
      </c>
      <c r="B30" s="249" t="s">
        <v>593</v>
      </c>
      <c r="C30" s="246" t="s">
        <v>592</v>
      </c>
      <c r="D30" s="245"/>
      <c r="E30" s="239">
        <v>15</v>
      </c>
      <c r="F30" s="245"/>
      <c r="G30" s="239">
        <v>1</v>
      </c>
      <c r="H30" s="238">
        <f t="shared" si="1"/>
        <v>0</v>
      </c>
      <c r="I30" s="468">
        <f t="shared" si="0"/>
        <v>16</v>
      </c>
    </row>
    <row r="31" spans="1:9" ht="15.75" customHeight="1">
      <c r="A31" s="253">
        <v>18</v>
      </c>
      <c r="B31" s="249" t="s">
        <v>591</v>
      </c>
      <c r="C31" s="246" t="s">
        <v>590</v>
      </c>
      <c r="D31" s="245">
        <v>191</v>
      </c>
      <c r="E31" s="239">
        <v>110</v>
      </c>
      <c r="F31" s="245">
        <v>1488</v>
      </c>
      <c r="G31" s="239">
        <v>1500</v>
      </c>
      <c r="H31" s="238">
        <f t="shared" si="1"/>
        <v>1679</v>
      </c>
      <c r="I31" s="468">
        <f t="shared" si="0"/>
        <v>1610</v>
      </c>
    </row>
    <row r="32" spans="1:9" ht="15.75" customHeight="1">
      <c r="A32" s="429" t="s">
        <v>633</v>
      </c>
      <c r="B32" s="431"/>
      <c r="C32" s="252"/>
      <c r="D32" s="246"/>
      <c r="E32" s="246"/>
      <c r="F32" s="240"/>
      <c r="G32" s="430"/>
      <c r="H32" s="240"/>
      <c r="I32" s="467"/>
    </row>
    <row r="33" spans="1:9" ht="15.75" customHeight="1">
      <c r="A33" s="589" t="s">
        <v>262</v>
      </c>
      <c r="B33" s="590"/>
      <c r="C33" s="252"/>
      <c r="D33" s="240">
        <v>542</v>
      </c>
      <c r="E33" s="237">
        <v>684</v>
      </c>
      <c r="F33" s="240">
        <v>746</v>
      </c>
      <c r="G33" s="237">
        <v>1246</v>
      </c>
      <c r="H33" s="240">
        <f aca="true" t="shared" si="2" ref="H33:H49">D33+F33</f>
        <v>1288</v>
      </c>
      <c r="I33" s="468">
        <f>G33+E33</f>
        <v>1930</v>
      </c>
    </row>
    <row r="34" spans="1:9" ht="15.75" customHeight="1">
      <c r="A34" s="584" t="s">
        <v>536</v>
      </c>
      <c r="B34" s="585"/>
      <c r="C34" s="585"/>
      <c r="D34" s="245">
        <f>SUM(D35:D51)</f>
        <v>547</v>
      </c>
      <c r="E34" s="237">
        <f>SUM(E35:E49)</f>
        <v>754</v>
      </c>
      <c r="F34" s="245">
        <f>SUM(F35:F53)</f>
        <v>792</v>
      </c>
      <c r="G34" s="237">
        <f>SUM(G35:G51)</f>
        <v>1555</v>
      </c>
      <c r="H34" s="238">
        <f t="shared" si="2"/>
        <v>1339</v>
      </c>
      <c r="I34" s="468">
        <f>E34+G34</f>
        <v>2309</v>
      </c>
    </row>
    <row r="35" spans="1:9" ht="15.75" customHeight="1">
      <c r="A35" s="227">
        <v>1</v>
      </c>
      <c r="B35" s="240" t="s">
        <v>589</v>
      </c>
      <c r="C35" s="252" t="s">
        <v>588</v>
      </c>
      <c r="D35" s="245">
        <v>23</v>
      </c>
      <c r="E35" s="239">
        <v>108</v>
      </c>
      <c r="F35" s="245">
        <v>185</v>
      </c>
      <c r="G35" s="239">
        <v>500</v>
      </c>
      <c r="H35" s="238">
        <f t="shared" si="2"/>
        <v>208</v>
      </c>
      <c r="I35" s="468">
        <f aca="true" t="shared" si="3" ref="I35:I53">E35+G35</f>
        <v>608</v>
      </c>
    </row>
    <row r="36" spans="1:9" ht="15.75" customHeight="1">
      <c r="A36" s="250">
        <v>2</v>
      </c>
      <c r="B36" s="249" t="s">
        <v>587</v>
      </c>
      <c r="C36" s="246" t="s">
        <v>586</v>
      </c>
      <c r="D36" s="245">
        <v>8</v>
      </c>
      <c r="E36" s="239">
        <v>5</v>
      </c>
      <c r="F36" s="245">
        <v>135</v>
      </c>
      <c r="G36" s="239">
        <v>280</v>
      </c>
      <c r="H36" s="238">
        <f t="shared" si="2"/>
        <v>143</v>
      </c>
      <c r="I36" s="468">
        <f t="shared" si="3"/>
        <v>285</v>
      </c>
    </row>
    <row r="37" spans="1:9" ht="27" customHeight="1">
      <c r="A37" s="248" t="s">
        <v>585</v>
      </c>
      <c r="B37" s="247" t="s">
        <v>584</v>
      </c>
      <c r="C37" s="251" t="s">
        <v>583</v>
      </c>
      <c r="D37" s="245">
        <v>496</v>
      </c>
      <c r="E37" s="239">
        <v>500</v>
      </c>
      <c r="F37" s="245">
        <v>448</v>
      </c>
      <c r="G37" s="239">
        <v>500</v>
      </c>
      <c r="H37" s="238">
        <f t="shared" si="2"/>
        <v>944</v>
      </c>
      <c r="I37" s="468">
        <f t="shared" si="3"/>
        <v>1000</v>
      </c>
    </row>
    <row r="38" spans="1:9" ht="15.75" customHeight="1">
      <c r="A38" s="250">
        <v>4</v>
      </c>
      <c r="B38" s="249" t="s">
        <v>190</v>
      </c>
      <c r="C38" s="246" t="s">
        <v>582</v>
      </c>
      <c r="D38" s="245">
        <v>4</v>
      </c>
      <c r="E38" s="239">
        <v>30</v>
      </c>
      <c r="F38" s="245"/>
      <c r="G38" s="239">
        <v>12</v>
      </c>
      <c r="H38" s="238">
        <f t="shared" si="2"/>
        <v>4</v>
      </c>
      <c r="I38" s="468">
        <f t="shared" si="3"/>
        <v>42</v>
      </c>
    </row>
    <row r="39" spans="1:9" ht="15.75" customHeight="1">
      <c r="A39" s="248" t="s">
        <v>581</v>
      </c>
      <c r="B39" s="247" t="s">
        <v>580</v>
      </c>
      <c r="C39" s="246" t="s">
        <v>579</v>
      </c>
      <c r="D39" s="245"/>
      <c r="E39" s="239">
        <v>50</v>
      </c>
      <c r="F39" s="245"/>
      <c r="G39" s="239">
        <v>50</v>
      </c>
      <c r="H39" s="238">
        <f t="shared" si="2"/>
        <v>0</v>
      </c>
      <c r="I39" s="468">
        <f t="shared" si="3"/>
        <v>100</v>
      </c>
    </row>
    <row r="40" spans="1:9" ht="15.75" customHeight="1">
      <c r="A40" s="248" t="s">
        <v>578</v>
      </c>
      <c r="B40" s="247" t="s">
        <v>577</v>
      </c>
      <c r="C40" s="246" t="s">
        <v>576</v>
      </c>
      <c r="D40" s="245"/>
      <c r="E40" s="239">
        <v>5</v>
      </c>
      <c r="F40" s="245"/>
      <c r="G40" s="239">
        <v>10</v>
      </c>
      <c r="H40" s="238">
        <f t="shared" si="2"/>
        <v>0</v>
      </c>
      <c r="I40" s="468">
        <f t="shared" si="3"/>
        <v>15</v>
      </c>
    </row>
    <row r="41" spans="1:9" ht="15.75" customHeight="1">
      <c r="A41" s="248" t="s">
        <v>575</v>
      </c>
      <c r="B41" s="247" t="s">
        <v>574</v>
      </c>
      <c r="C41" s="246" t="s">
        <v>573</v>
      </c>
      <c r="D41" s="245">
        <v>7</v>
      </c>
      <c r="E41" s="239">
        <v>22</v>
      </c>
      <c r="F41" s="245">
        <v>15</v>
      </c>
      <c r="G41" s="239">
        <v>40</v>
      </c>
      <c r="H41" s="238">
        <f t="shared" si="2"/>
        <v>22</v>
      </c>
      <c r="I41" s="468">
        <f t="shared" si="3"/>
        <v>62</v>
      </c>
    </row>
    <row r="42" spans="1:9" ht="15.75" customHeight="1">
      <c r="A42" s="248" t="s">
        <v>572</v>
      </c>
      <c r="B42" s="247" t="s">
        <v>571</v>
      </c>
      <c r="C42" s="246" t="s">
        <v>570</v>
      </c>
      <c r="D42" s="245"/>
      <c r="E42" s="239">
        <v>5</v>
      </c>
      <c r="F42" s="245"/>
      <c r="G42" s="239">
        <v>15</v>
      </c>
      <c r="H42" s="238">
        <f t="shared" si="2"/>
        <v>0</v>
      </c>
      <c r="I42" s="468">
        <f t="shared" si="3"/>
        <v>20</v>
      </c>
    </row>
    <row r="43" spans="1:9" ht="15.75" customHeight="1">
      <c r="A43" s="248" t="s">
        <v>569</v>
      </c>
      <c r="B43" s="247" t="s">
        <v>568</v>
      </c>
      <c r="C43" s="246" t="s">
        <v>567</v>
      </c>
      <c r="D43" s="245">
        <v>2</v>
      </c>
      <c r="E43" s="239">
        <v>5</v>
      </c>
      <c r="F43" s="245">
        <v>4</v>
      </c>
      <c r="G43" s="239">
        <v>20</v>
      </c>
      <c r="H43" s="238">
        <f t="shared" si="2"/>
        <v>6</v>
      </c>
      <c r="I43" s="468">
        <f t="shared" si="3"/>
        <v>25</v>
      </c>
    </row>
    <row r="44" spans="1:9" ht="15.75" customHeight="1">
      <c r="A44" s="248" t="s">
        <v>566</v>
      </c>
      <c r="B44" s="247" t="s">
        <v>565</v>
      </c>
      <c r="C44" s="246" t="s">
        <v>564</v>
      </c>
      <c r="D44" s="245"/>
      <c r="E44" s="239">
        <v>5</v>
      </c>
      <c r="F44" s="245">
        <v>2</v>
      </c>
      <c r="G44" s="239">
        <v>20</v>
      </c>
      <c r="H44" s="238">
        <f t="shared" si="2"/>
        <v>2</v>
      </c>
      <c r="I44" s="468">
        <f t="shared" si="3"/>
        <v>25</v>
      </c>
    </row>
    <row r="45" spans="1:9" ht="15.75" customHeight="1">
      <c r="A45" s="248" t="s">
        <v>563</v>
      </c>
      <c r="B45" s="247" t="s">
        <v>562</v>
      </c>
      <c r="C45" s="246" t="s">
        <v>561</v>
      </c>
      <c r="D45" s="245"/>
      <c r="E45" s="239">
        <v>5</v>
      </c>
      <c r="F45" s="245">
        <v>2</v>
      </c>
      <c r="G45" s="239">
        <v>15</v>
      </c>
      <c r="H45" s="238">
        <f t="shared" si="2"/>
        <v>2</v>
      </c>
      <c r="I45" s="468">
        <f t="shared" si="3"/>
        <v>20</v>
      </c>
    </row>
    <row r="46" spans="1:9" ht="15.75" customHeight="1">
      <c r="A46" s="248" t="s">
        <v>560</v>
      </c>
      <c r="B46" s="247" t="s">
        <v>559</v>
      </c>
      <c r="C46" s="246" t="s">
        <v>558</v>
      </c>
      <c r="D46" s="245"/>
      <c r="E46" s="239">
        <v>2</v>
      </c>
      <c r="F46" s="245"/>
      <c r="G46" s="239">
        <v>3</v>
      </c>
      <c r="H46" s="238">
        <f t="shared" si="2"/>
        <v>0</v>
      </c>
      <c r="I46" s="468">
        <f t="shared" si="3"/>
        <v>5</v>
      </c>
    </row>
    <row r="47" spans="1:9" ht="42" customHeight="1">
      <c r="A47" s="248" t="s">
        <v>557</v>
      </c>
      <c r="B47" s="247" t="s">
        <v>556</v>
      </c>
      <c r="C47" s="241" t="s">
        <v>555</v>
      </c>
      <c r="D47" s="245">
        <v>2</v>
      </c>
      <c r="E47" s="239">
        <v>5</v>
      </c>
      <c r="F47" s="245"/>
      <c r="G47" s="239">
        <v>20</v>
      </c>
      <c r="H47" s="238">
        <f t="shared" si="2"/>
        <v>2</v>
      </c>
      <c r="I47" s="468">
        <f t="shared" si="3"/>
        <v>25</v>
      </c>
    </row>
    <row r="48" spans="1:9" ht="15.75" customHeight="1">
      <c r="A48" s="248" t="s">
        <v>554</v>
      </c>
      <c r="B48" s="247" t="s">
        <v>553</v>
      </c>
      <c r="C48" s="246" t="s">
        <v>552</v>
      </c>
      <c r="D48" s="245">
        <v>2</v>
      </c>
      <c r="E48" s="239">
        <v>5</v>
      </c>
      <c r="F48" s="245"/>
      <c r="G48" s="239">
        <v>20</v>
      </c>
      <c r="H48" s="238">
        <f t="shared" si="2"/>
        <v>2</v>
      </c>
      <c r="I48" s="468">
        <f t="shared" si="3"/>
        <v>25</v>
      </c>
    </row>
    <row r="49" spans="1:9" ht="15.75" customHeight="1">
      <c r="A49" s="248" t="s">
        <v>551</v>
      </c>
      <c r="B49" s="247" t="s">
        <v>550</v>
      </c>
      <c r="C49" s="246" t="s">
        <v>549</v>
      </c>
      <c r="D49" s="245"/>
      <c r="E49" s="239">
        <v>2</v>
      </c>
      <c r="F49" s="245">
        <v>1</v>
      </c>
      <c r="G49" s="239">
        <v>5</v>
      </c>
      <c r="H49" s="238">
        <f t="shared" si="2"/>
        <v>1</v>
      </c>
      <c r="I49" s="468">
        <f t="shared" si="3"/>
        <v>7</v>
      </c>
    </row>
    <row r="50" spans="1:9" ht="15.75" customHeight="1">
      <c r="A50" s="429" t="s">
        <v>548</v>
      </c>
      <c r="B50" s="431"/>
      <c r="C50" s="252"/>
      <c r="D50" s="245"/>
      <c r="E50" s="430"/>
      <c r="F50" s="430"/>
      <c r="G50" s="430"/>
      <c r="H50" s="238"/>
      <c r="I50" s="504"/>
    </row>
    <row r="51" spans="1:9" ht="15.75" customHeight="1">
      <c r="A51" s="432" t="s">
        <v>543</v>
      </c>
      <c r="B51" s="242"/>
      <c r="C51" s="252"/>
      <c r="D51" s="245">
        <v>3</v>
      </c>
      <c r="E51" s="237">
        <f>SUM(E52:E53)</f>
        <v>81</v>
      </c>
      <c r="F51" s="240"/>
      <c r="G51" s="237">
        <f>SUM(G52:G53)</f>
        <v>45</v>
      </c>
      <c r="H51" s="238">
        <f>D51+F51</f>
        <v>3</v>
      </c>
      <c r="I51" s="468">
        <f t="shared" si="3"/>
        <v>126</v>
      </c>
    </row>
    <row r="52" spans="1:9" ht="28.5" customHeight="1">
      <c r="A52" s="227">
        <v>1</v>
      </c>
      <c r="B52" s="242"/>
      <c r="C52" s="244" t="s">
        <v>547</v>
      </c>
      <c r="D52" s="245"/>
      <c r="E52" s="239">
        <v>25</v>
      </c>
      <c r="F52" s="240"/>
      <c r="G52" s="239">
        <v>20</v>
      </c>
      <c r="H52" s="238">
        <f>D52+F52</f>
        <v>0</v>
      </c>
      <c r="I52" s="468">
        <f t="shared" si="3"/>
        <v>45</v>
      </c>
    </row>
    <row r="53" spans="1:9" ht="39.75" customHeight="1">
      <c r="A53" s="243">
        <v>2</v>
      </c>
      <c r="B53" s="242"/>
      <c r="C53" s="241" t="s">
        <v>546</v>
      </c>
      <c r="D53" s="245">
        <v>3</v>
      </c>
      <c r="E53" s="239">
        <v>56</v>
      </c>
      <c r="F53" s="240"/>
      <c r="G53" s="239">
        <v>25</v>
      </c>
      <c r="H53" s="238">
        <f>D53+F53</f>
        <v>3</v>
      </c>
      <c r="I53" s="468">
        <f t="shared" si="3"/>
        <v>81</v>
      </c>
    </row>
    <row r="54" spans="1:9" ht="15.75" customHeight="1">
      <c r="A54" s="273" t="s">
        <v>545</v>
      </c>
      <c r="B54" s="433"/>
      <c r="C54" s="269"/>
      <c r="D54" s="235"/>
      <c r="E54" s="235"/>
      <c r="F54" s="235"/>
      <c r="G54" s="236"/>
      <c r="H54" s="235"/>
      <c r="I54" s="470"/>
    </row>
    <row r="55" spans="1:9" ht="15.75" customHeight="1">
      <c r="A55" s="271" t="s">
        <v>543</v>
      </c>
      <c r="B55" s="270"/>
      <c r="C55" s="269"/>
      <c r="D55" s="235"/>
      <c r="E55" s="235"/>
      <c r="F55" s="235"/>
      <c r="G55" s="236"/>
      <c r="H55" s="235"/>
      <c r="I55" s="470"/>
    </row>
    <row r="56" spans="1:9" ht="15.75" customHeight="1">
      <c r="A56" s="273" t="s">
        <v>544</v>
      </c>
      <c r="B56" s="433"/>
      <c r="C56" s="269"/>
      <c r="D56" s="235"/>
      <c r="E56" s="235"/>
      <c r="F56" s="235"/>
      <c r="G56" s="236"/>
      <c r="H56" s="235"/>
      <c r="I56" s="470"/>
    </row>
    <row r="57" spans="1:9" ht="15.75" customHeight="1" thickBot="1">
      <c r="A57" s="434" t="s">
        <v>543</v>
      </c>
      <c r="B57" s="263"/>
      <c r="C57" s="435"/>
      <c r="D57" s="262"/>
      <c r="E57" s="262"/>
      <c r="F57" s="262"/>
      <c r="G57" s="436"/>
      <c r="H57" s="262"/>
      <c r="I57" s="471"/>
    </row>
    <row r="59" spans="1:2" ht="18.75">
      <c r="A59" s="234" t="s">
        <v>542</v>
      </c>
      <c r="B59" s="234"/>
    </row>
  </sheetData>
  <sheetProtection/>
  <mergeCells count="10">
    <mergeCell ref="C2:D2"/>
    <mergeCell ref="A6:I6"/>
    <mergeCell ref="C7:E7"/>
    <mergeCell ref="A34:C34"/>
    <mergeCell ref="A13:C13"/>
    <mergeCell ref="D8:E8"/>
    <mergeCell ref="H8:I8"/>
    <mergeCell ref="F8:G8"/>
    <mergeCell ref="A12:B12"/>
    <mergeCell ref="A33:B33"/>
  </mergeCells>
  <printOptions horizontalCentered="1"/>
  <pageMargins left="0.2362204724409449" right="0.2362204724409449" top="0.4330708661417323" bottom="0.5118110236220472" header="0.2362204724409449" footer="0.31496062992125984"/>
  <pageSetup fitToHeight="0" fitToWidth="1" horizontalDpi="600" verticalDpi="600" orientation="landscape" paperSize="9" scale="99" r:id="rId1"/>
  <headerFooter alignWithMargins="0">
    <oddFooter xml:space="preserve">&amp;R&amp;P+26  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108"/>
  <sheetViews>
    <sheetView workbookViewId="0" topLeftCell="A22">
      <selection activeCell="E11" sqref="E11"/>
    </sheetView>
  </sheetViews>
  <sheetFormatPr defaultColWidth="9.00390625" defaultRowHeight="12.75"/>
  <cols>
    <col min="1" max="1" width="6.625" style="232" customWidth="1"/>
    <col min="2" max="2" width="9.25390625" style="232" customWidth="1"/>
    <col min="3" max="3" width="46.875" style="232" customWidth="1"/>
    <col min="4" max="4" width="11.875" style="232" customWidth="1"/>
    <col min="5" max="5" width="13.375" style="232" customWidth="1"/>
    <col min="6" max="6" width="13.00390625" style="232" customWidth="1"/>
    <col min="7" max="7" width="13.625" style="232" customWidth="1"/>
    <col min="8" max="8" width="14.75390625" style="232" customWidth="1"/>
    <col min="9" max="9" width="11.875" style="232" customWidth="1"/>
    <col min="10" max="16384" width="9.125" style="232" customWidth="1"/>
  </cols>
  <sheetData>
    <row r="1" spans="2:8" ht="12.75">
      <c r="B1" s="95" t="s">
        <v>260</v>
      </c>
      <c r="C1" s="96" t="s">
        <v>195</v>
      </c>
      <c r="D1" s="87" t="s">
        <v>58</v>
      </c>
      <c r="E1" s="91"/>
      <c r="F1" s="91"/>
      <c r="G1" s="91"/>
      <c r="H1" s="93"/>
    </row>
    <row r="2" spans="2:8" ht="12.75">
      <c r="B2" s="95"/>
      <c r="C2" s="96" t="s">
        <v>196</v>
      </c>
      <c r="D2" s="87">
        <v>7248261</v>
      </c>
      <c r="E2" s="91"/>
      <c r="F2" s="91"/>
      <c r="G2" s="91"/>
      <c r="H2" s="93"/>
    </row>
    <row r="3" spans="2:8" ht="12.75">
      <c r="B3" s="95"/>
      <c r="C3" s="96" t="s">
        <v>198</v>
      </c>
      <c r="D3" s="87" t="s">
        <v>194</v>
      </c>
      <c r="E3" s="91"/>
      <c r="F3" s="91"/>
      <c r="G3" s="91"/>
      <c r="H3" s="93"/>
    </row>
    <row r="4" spans="2:8" ht="14.25">
      <c r="B4" s="95"/>
      <c r="C4" s="96" t="s">
        <v>197</v>
      </c>
      <c r="D4" s="88" t="s">
        <v>241</v>
      </c>
      <c r="E4" s="92"/>
      <c r="F4" s="92"/>
      <c r="G4" s="92"/>
      <c r="H4" s="94"/>
    </row>
    <row r="5" spans="1:17" s="5" customFormat="1" ht="15.75">
      <c r="A5" s="6"/>
      <c r="B5" s="6"/>
      <c r="C5" s="7"/>
      <c r="D5" s="7"/>
      <c r="E5" s="7"/>
      <c r="F5" s="7"/>
      <c r="G5" s="7"/>
      <c r="H5" s="7"/>
      <c r="J5" s="307"/>
      <c r="K5" s="307"/>
      <c r="L5" s="307"/>
      <c r="M5" s="307"/>
      <c r="N5" s="307"/>
      <c r="O5" s="307"/>
      <c r="P5" s="7"/>
      <c r="Q5" s="7"/>
    </row>
    <row r="6" spans="1:17" s="5" customFormat="1" ht="16.5" thickBot="1">
      <c r="A6" s="6"/>
      <c r="B6" s="6"/>
      <c r="C6" s="7"/>
      <c r="D6" s="7"/>
      <c r="E6" s="7"/>
      <c r="F6" s="7"/>
      <c r="G6" s="7"/>
      <c r="H6" s="7"/>
      <c r="I6" s="7"/>
      <c r="J6" s="307"/>
      <c r="K6" s="307"/>
      <c r="L6" s="307"/>
      <c r="M6" s="307"/>
      <c r="N6" s="307"/>
      <c r="O6" s="307"/>
      <c r="P6" s="7"/>
      <c r="Q6" s="7"/>
    </row>
    <row r="7" spans="1:9" s="8" customFormat="1" ht="14.25" customHeight="1">
      <c r="A7" s="596" t="s">
        <v>65</v>
      </c>
      <c r="B7" s="598" t="s">
        <v>108</v>
      </c>
      <c r="C7" s="599" t="s">
        <v>107</v>
      </c>
      <c r="D7" s="592" t="s">
        <v>629</v>
      </c>
      <c r="E7" s="592"/>
      <c r="F7" s="592" t="s">
        <v>628</v>
      </c>
      <c r="G7" s="592"/>
      <c r="H7" s="592" t="s">
        <v>61</v>
      </c>
      <c r="I7" s="593"/>
    </row>
    <row r="8" spans="1:9" s="8" customFormat="1" ht="55.5" customHeight="1">
      <c r="A8" s="597"/>
      <c r="B8" s="554"/>
      <c r="C8" s="600"/>
      <c r="D8" s="99" t="s">
        <v>263</v>
      </c>
      <c r="E8" s="99" t="s">
        <v>725</v>
      </c>
      <c r="F8" s="99" t="s">
        <v>263</v>
      </c>
      <c r="G8" s="99" t="s">
        <v>725</v>
      </c>
      <c r="H8" s="99" t="s">
        <v>263</v>
      </c>
      <c r="I8" s="351" t="s">
        <v>725</v>
      </c>
    </row>
    <row r="9" spans="1:9" s="8" customFormat="1" ht="12.75" customHeight="1">
      <c r="A9" s="428">
        <v>0</v>
      </c>
      <c r="B9" s="270">
        <v>1</v>
      </c>
      <c r="C9" s="270">
        <v>2</v>
      </c>
      <c r="D9" s="270">
        <v>3</v>
      </c>
      <c r="E9" s="270">
        <v>4</v>
      </c>
      <c r="F9" s="270">
        <v>6</v>
      </c>
      <c r="G9" s="270">
        <v>7</v>
      </c>
      <c r="H9" s="270">
        <v>9</v>
      </c>
      <c r="I9" s="466">
        <v>10</v>
      </c>
    </row>
    <row r="10" spans="1:9" s="8" customFormat="1" ht="18" customHeight="1">
      <c r="A10" s="601" t="s">
        <v>543</v>
      </c>
      <c r="B10" s="602"/>
      <c r="C10" s="603"/>
      <c r="D10" s="502">
        <v>2043</v>
      </c>
      <c r="E10" s="502">
        <v>2043</v>
      </c>
      <c r="F10" s="502">
        <v>12236</v>
      </c>
      <c r="G10" s="502">
        <v>8081</v>
      </c>
      <c r="H10" s="502">
        <f>D10+F10</f>
        <v>14279</v>
      </c>
      <c r="I10" s="469">
        <f>G10+E10</f>
        <v>10124</v>
      </c>
    </row>
    <row r="11" spans="1:9" s="8" customFormat="1" ht="15">
      <c r="A11" s="306" t="s">
        <v>66</v>
      </c>
      <c r="B11" s="305"/>
      <c r="C11" s="304"/>
      <c r="D11" s="303">
        <f aca="true" t="shared" si="0" ref="D11:I11">D12+D25+D61+D65+D67</f>
        <v>16347</v>
      </c>
      <c r="E11" s="303">
        <f t="shared" si="0"/>
        <v>16345</v>
      </c>
      <c r="F11" s="303">
        <f t="shared" si="0"/>
        <v>97435</v>
      </c>
      <c r="G11" s="303">
        <f t="shared" si="0"/>
        <v>86564</v>
      </c>
      <c r="H11" s="303">
        <f t="shared" si="0"/>
        <v>113782</v>
      </c>
      <c r="I11" s="303">
        <f t="shared" si="0"/>
        <v>102909</v>
      </c>
    </row>
    <row r="12" spans="1:9" s="8" customFormat="1" ht="12.75">
      <c r="A12" s="291" t="s">
        <v>43</v>
      </c>
      <c r="B12" s="290"/>
      <c r="C12" s="289"/>
      <c r="D12" s="288">
        <f>SUM(D13:D24)</f>
        <v>8380</v>
      </c>
      <c r="E12" s="287">
        <f>SUM(E13:E24)</f>
        <v>7970</v>
      </c>
      <c r="F12" s="391">
        <f>SUM(F13:F24)</f>
        <v>42707</v>
      </c>
      <c r="G12" s="293">
        <f>SUM(G13:G24)</f>
        <v>35939</v>
      </c>
      <c r="H12" s="509">
        <f>SUM(H13:H24)</f>
        <v>51087</v>
      </c>
      <c r="I12" s="510">
        <v>43909</v>
      </c>
    </row>
    <row r="13" spans="1:9" s="8" customFormat="1" ht="12.75">
      <c r="A13" s="176">
        <v>1</v>
      </c>
      <c r="B13" s="194" t="s">
        <v>42</v>
      </c>
      <c r="C13" s="286" t="s">
        <v>41</v>
      </c>
      <c r="D13" s="363">
        <v>915</v>
      </c>
      <c r="E13" s="363">
        <v>1000</v>
      </c>
      <c r="F13" s="363">
        <v>1625</v>
      </c>
      <c r="G13" s="191">
        <v>1574</v>
      </c>
      <c r="H13" s="440">
        <f aca="true" t="shared" si="1" ref="H13:H43">D13+F13</f>
        <v>2540</v>
      </c>
      <c r="I13" s="190">
        <f>E13+G13</f>
        <v>2574</v>
      </c>
    </row>
    <row r="14" spans="1:9" s="8" customFormat="1" ht="12.75">
      <c r="A14" s="176">
        <v>2</v>
      </c>
      <c r="B14" s="194" t="s">
        <v>40</v>
      </c>
      <c r="C14" s="286" t="s">
        <v>39</v>
      </c>
      <c r="D14" s="363">
        <v>556</v>
      </c>
      <c r="E14" s="363">
        <v>500</v>
      </c>
      <c r="F14" s="363">
        <v>4365</v>
      </c>
      <c r="G14" s="191">
        <v>4000</v>
      </c>
      <c r="H14" s="440">
        <f t="shared" si="1"/>
        <v>4921</v>
      </c>
      <c r="I14" s="190">
        <f aca="true" t="shared" si="2" ref="I14:I24">E14+G14</f>
        <v>4500</v>
      </c>
    </row>
    <row r="15" spans="1:9" s="8" customFormat="1" ht="25.5">
      <c r="A15" s="176">
        <v>3</v>
      </c>
      <c r="B15" s="194" t="s">
        <v>38</v>
      </c>
      <c r="C15" s="302" t="s">
        <v>37</v>
      </c>
      <c r="D15" s="363">
        <v>1790</v>
      </c>
      <c r="E15" s="363">
        <v>2000</v>
      </c>
      <c r="F15" s="363">
        <v>8546</v>
      </c>
      <c r="G15" s="191">
        <v>8000</v>
      </c>
      <c r="H15" s="440">
        <f t="shared" si="1"/>
        <v>10336</v>
      </c>
      <c r="I15" s="190">
        <f t="shared" si="2"/>
        <v>10000</v>
      </c>
    </row>
    <row r="16" spans="1:9" s="8" customFormat="1" ht="25.5">
      <c r="A16" s="176">
        <v>4</v>
      </c>
      <c r="B16" s="194" t="s">
        <v>36</v>
      </c>
      <c r="C16" s="302" t="s">
        <v>35</v>
      </c>
      <c r="D16" s="363">
        <v>2375</v>
      </c>
      <c r="E16" s="363">
        <v>2000</v>
      </c>
      <c r="F16" s="363">
        <v>11578</v>
      </c>
      <c r="G16" s="191">
        <v>10600</v>
      </c>
      <c r="H16" s="440">
        <f t="shared" si="1"/>
        <v>13953</v>
      </c>
      <c r="I16" s="190">
        <f t="shared" si="2"/>
        <v>12600</v>
      </c>
    </row>
    <row r="17" spans="1:9" s="8" customFormat="1" ht="12.75">
      <c r="A17" s="176">
        <v>5</v>
      </c>
      <c r="B17" s="194" t="s">
        <v>34</v>
      </c>
      <c r="C17" s="299" t="s">
        <v>33</v>
      </c>
      <c r="D17" s="363">
        <v>77</v>
      </c>
      <c r="E17" s="363">
        <v>80</v>
      </c>
      <c r="F17" s="363">
        <v>604</v>
      </c>
      <c r="G17" s="301">
        <v>628</v>
      </c>
      <c r="H17" s="440">
        <f t="shared" si="1"/>
        <v>681</v>
      </c>
      <c r="I17" s="190">
        <f t="shared" si="2"/>
        <v>708</v>
      </c>
    </row>
    <row r="18" spans="1:9" s="8" customFormat="1" ht="12.75">
      <c r="A18" s="176">
        <v>6</v>
      </c>
      <c r="B18" s="194" t="s">
        <v>32</v>
      </c>
      <c r="C18" s="299" t="s">
        <v>31</v>
      </c>
      <c r="D18" s="363">
        <v>18</v>
      </c>
      <c r="E18" s="363">
        <v>20</v>
      </c>
      <c r="F18" s="363">
        <v>216</v>
      </c>
      <c r="G18" s="301">
        <v>240</v>
      </c>
      <c r="H18" s="440">
        <f t="shared" si="1"/>
        <v>234</v>
      </c>
      <c r="I18" s="190">
        <f t="shared" si="2"/>
        <v>260</v>
      </c>
    </row>
    <row r="19" spans="1:9" s="8" customFormat="1" ht="12.75">
      <c r="A19" s="176">
        <v>7</v>
      </c>
      <c r="B19" s="194" t="s">
        <v>30</v>
      </c>
      <c r="C19" s="299" t="s">
        <v>29</v>
      </c>
      <c r="D19" s="363">
        <v>11</v>
      </c>
      <c r="E19" s="363">
        <v>20</v>
      </c>
      <c r="F19" s="363">
        <v>44</v>
      </c>
      <c r="G19" s="301">
        <v>77</v>
      </c>
      <c r="H19" s="440">
        <f t="shared" si="1"/>
        <v>55</v>
      </c>
      <c r="I19" s="190">
        <f t="shared" si="2"/>
        <v>97</v>
      </c>
    </row>
    <row r="20" spans="1:9" s="8" customFormat="1" ht="12.75">
      <c r="A20" s="176">
        <v>8</v>
      </c>
      <c r="B20" s="194" t="s">
        <v>28</v>
      </c>
      <c r="C20" s="299" t="s">
        <v>27</v>
      </c>
      <c r="D20" s="363">
        <v>405</v>
      </c>
      <c r="E20" s="363">
        <v>300</v>
      </c>
      <c r="F20" s="363">
        <v>3928</v>
      </c>
      <c r="G20" s="301">
        <v>3420</v>
      </c>
      <c r="H20" s="440">
        <f t="shared" si="1"/>
        <v>4333</v>
      </c>
      <c r="I20" s="190">
        <f t="shared" si="2"/>
        <v>3720</v>
      </c>
    </row>
    <row r="21" spans="1:9" s="8" customFormat="1" ht="12.75">
      <c r="A21" s="176">
        <v>10</v>
      </c>
      <c r="B21" s="194" t="s">
        <v>26</v>
      </c>
      <c r="C21" s="299" t="s">
        <v>25</v>
      </c>
      <c r="D21" s="363">
        <v>768</v>
      </c>
      <c r="E21" s="363">
        <v>850</v>
      </c>
      <c r="F21" s="363">
        <v>748</v>
      </c>
      <c r="G21" s="301">
        <v>700</v>
      </c>
      <c r="H21" s="440">
        <f t="shared" si="1"/>
        <v>1516</v>
      </c>
      <c r="I21" s="190">
        <f t="shared" si="2"/>
        <v>1550</v>
      </c>
    </row>
    <row r="22" spans="1:9" s="8" customFormat="1" ht="12.75">
      <c r="A22" s="176">
        <v>11</v>
      </c>
      <c r="B22" s="194" t="s">
        <v>24</v>
      </c>
      <c r="C22" s="299" t="s">
        <v>23</v>
      </c>
      <c r="D22" s="363">
        <v>290</v>
      </c>
      <c r="E22" s="363">
        <v>200</v>
      </c>
      <c r="F22" s="363">
        <v>3333</v>
      </c>
      <c r="G22" s="294">
        <v>1000</v>
      </c>
      <c r="H22" s="440">
        <f t="shared" si="1"/>
        <v>3623</v>
      </c>
      <c r="I22" s="190">
        <f t="shared" si="2"/>
        <v>1200</v>
      </c>
    </row>
    <row r="23" spans="1:9" s="8" customFormat="1" ht="12.75">
      <c r="A23" s="176">
        <v>12</v>
      </c>
      <c r="B23" s="194" t="s">
        <v>22</v>
      </c>
      <c r="C23" s="299" t="s">
        <v>21</v>
      </c>
      <c r="D23" s="363">
        <v>355</v>
      </c>
      <c r="E23" s="363">
        <v>150</v>
      </c>
      <c r="F23" s="363">
        <v>1942</v>
      </c>
      <c r="G23" s="294">
        <v>200</v>
      </c>
      <c r="H23" s="440">
        <f t="shared" si="1"/>
        <v>2297</v>
      </c>
      <c r="I23" s="190">
        <f t="shared" si="2"/>
        <v>350</v>
      </c>
    </row>
    <row r="24" spans="1:9" s="8" customFormat="1" ht="25.5">
      <c r="A24" s="176">
        <v>13</v>
      </c>
      <c r="B24" s="194" t="s">
        <v>20</v>
      </c>
      <c r="C24" s="193" t="s">
        <v>19</v>
      </c>
      <c r="D24" s="363">
        <v>820</v>
      </c>
      <c r="E24" s="363">
        <v>850</v>
      </c>
      <c r="F24" s="363">
        <v>5778</v>
      </c>
      <c r="G24" s="294">
        <v>5500</v>
      </c>
      <c r="H24" s="440">
        <f t="shared" si="1"/>
        <v>6598</v>
      </c>
      <c r="I24" s="190">
        <f t="shared" si="2"/>
        <v>6350</v>
      </c>
    </row>
    <row r="25" spans="1:9" s="8" customFormat="1" ht="17.25" customHeight="1">
      <c r="A25" s="291" t="s">
        <v>18</v>
      </c>
      <c r="B25" s="290"/>
      <c r="C25" s="289"/>
      <c r="D25" s="288">
        <f>SUM(D26:D57)</f>
        <v>4571</v>
      </c>
      <c r="E25" s="287">
        <f>SUM(E26:E60)</f>
        <v>4405</v>
      </c>
      <c r="F25" s="441">
        <f>SUM(F26:F57)</f>
        <v>31130</v>
      </c>
      <c r="G25" s="287">
        <f>SUM(G26:G60)</f>
        <v>24595</v>
      </c>
      <c r="H25" s="439">
        <f t="shared" si="1"/>
        <v>35701</v>
      </c>
      <c r="I25" s="511">
        <f>SUM(I26:I60)</f>
        <v>29000</v>
      </c>
    </row>
    <row r="26" spans="1:9" s="8" customFormat="1" ht="15" customHeight="1">
      <c r="A26" s="227">
        <v>1</v>
      </c>
      <c r="B26" s="194" t="s">
        <v>17</v>
      </c>
      <c r="C26" s="300" t="s">
        <v>16</v>
      </c>
      <c r="D26" s="364">
        <v>528</v>
      </c>
      <c r="E26" s="189">
        <v>480</v>
      </c>
      <c r="F26" s="364">
        <v>5115</v>
      </c>
      <c r="G26" s="392">
        <v>4000</v>
      </c>
      <c r="H26" s="440">
        <f t="shared" si="1"/>
        <v>5643</v>
      </c>
      <c r="I26" s="484">
        <f>E26+G26</f>
        <v>4480</v>
      </c>
    </row>
    <row r="27" spans="1:9" s="8" customFormat="1" ht="15" customHeight="1">
      <c r="A27" s="227">
        <v>2</v>
      </c>
      <c r="B27" s="194" t="s">
        <v>15</v>
      </c>
      <c r="C27" s="299" t="s">
        <v>14</v>
      </c>
      <c r="D27" s="364">
        <v>418</v>
      </c>
      <c r="E27" s="189">
        <v>400</v>
      </c>
      <c r="F27" s="364">
        <v>3780</v>
      </c>
      <c r="G27" s="294">
        <v>3000</v>
      </c>
      <c r="H27" s="440">
        <f t="shared" si="1"/>
        <v>4198</v>
      </c>
      <c r="I27" s="484">
        <f aca="true" t="shared" si="3" ref="I27:I60">E27+G27</f>
        <v>3400</v>
      </c>
    </row>
    <row r="28" spans="1:9" s="8" customFormat="1" ht="15" customHeight="1">
      <c r="A28" s="227">
        <v>3</v>
      </c>
      <c r="B28" s="194" t="s">
        <v>13</v>
      </c>
      <c r="C28" s="299" t="s">
        <v>12</v>
      </c>
      <c r="D28" s="364">
        <v>374</v>
      </c>
      <c r="E28" s="189">
        <v>350</v>
      </c>
      <c r="F28" s="364">
        <v>1498</v>
      </c>
      <c r="G28" s="294">
        <v>1000</v>
      </c>
      <c r="H28" s="440">
        <f t="shared" si="1"/>
        <v>1872</v>
      </c>
      <c r="I28" s="484">
        <f t="shared" si="3"/>
        <v>1350</v>
      </c>
    </row>
    <row r="29" spans="1:9" s="8" customFormat="1" ht="15" customHeight="1">
      <c r="A29" s="227">
        <v>4</v>
      </c>
      <c r="B29" s="194" t="s">
        <v>11</v>
      </c>
      <c r="C29" s="299" t="s">
        <v>10</v>
      </c>
      <c r="D29" s="364">
        <v>312</v>
      </c>
      <c r="E29" s="189">
        <v>300</v>
      </c>
      <c r="F29" s="364">
        <v>2233</v>
      </c>
      <c r="G29" s="294">
        <v>2000</v>
      </c>
      <c r="H29" s="440">
        <f t="shared" si="1"/>
        <v>2545</v>
      </c>
      <c r="I29" s="484">
        <f t="shared" si="3"/>
        <v>2300</v>
      </c>
    </row>
    <row r="30" spans="1:9" s="8" customFormat="1" ht="27" customHeight="1">
      <c r="A30" s="227">
        <v>5</v>
      </c>
      <c r="B30" s="194" t="s">
        <v>9</v>
      </c>
      <c r="C30" s="193" t="s">
        <v>8</v>
      </c>
      <c r="D30" s="364">
        <v>374</v>
      </c>
      <c r="E30" s="189">
        <v>350</v>
      </c>
      <c r="F30" s="364">
        <v>2782</v>
      </c>
      <c r="G30" s="294">
        <v>2000</v>
      </c>
      <c r="H30" s="440">
        <f t="shared" si="1"/>
        <v>3156</v>
      </c>
      <c r="I30" s="484">
        <f t="shared" si="3"/>
        <v>2350</v>
      </c>
    </row>
    <row r="31" spans="1:9" s="8" customFormat="1" ht="26.25" customHeight="1">
      <c r="A31" s="227">
        <v>6</v>
      </c>
      <c r="B31" s="194" t="s">
        <v>7</v>
      </c>
      <c r="C31" s="193" t="s">
        <v>6</v>
      </c>
      <c r="D31" s="364">
        <v>374</v>
      </c>
      <c r="E31" s="189">
        <v>350</v>
      </c>
      <c r="F31" s="364">
        <v>2782</v>
      </c>
      <c r="G31" s="294">
        <v>2000</v>
      </c>
      <c r="H31" s="440">
        <f t="shared" si="1"/>
        <v>3156</v>
      </c>
      <c r="I31" s="484">
        <f t="shared" si="3"/>
        <v>2350</v>
      </c>
    </row>
    <row r="32" spans="1:9" s="8" customFormat="1" ht="22.5" customHeight="1">
      <c r="A32" s="227">
        <v>7</v>
      </c>
      <c r="B32" s="194" t="s">
        <v>5</v>
      </c>
      <c r="C32" s="193" t="s">
        <v>4</v>
      </c>
      <c r="D32" s="364">
        <v>50</v>
      </c>
      <c r="E32" s="189">
        <v>50</v>
      </c>
      <c r="F32" s="364">
        <v>214</v>
      </c>
      <c r="G32" s="294">
        <v>200</v>
      </c>
      <c r="H32" s="440">
        <f t="shared" si="1"/>
        <v>264</v>
      </c>
      <c r="I32" s="484">
        <f t="shared" si="3"/>
        <v>250</v>
      </c>
    </row>
    <row r="33" spans="1:9" s="8" customFormat="1" ht="15" customHeight="1">
      <c r="A33" s="227">
        <v>8</v>
      </c>
      <c r="B33" s="194" t="s">
        <v>3</v>
      </c>
      <c r="C33" s="299" t="s">
        <v>2</v>
      </c>
      <c r="D33" s="364">
        <v>32</v>
      </c>
      <c r="E33" s="189">
        <v>30</v>
      </c>
      <c r="F33" s="364">
        <v>270</v>
      </c>
      <c r="G33" s="294">
        <v>250</v>
      </c>
      <c r="H33" s="440">
        <f t="shared" si="1"/>
        <v>302</v>
      </c>
      <c r="I33" s="484">
        <f t="shared" si="3"/>
        <v>280</v>
      </c>
    </row>
    <row r="34" spans="1:9" s="8" customFormat="1" ht="15" customHeight="1">
      <c r="A34" s="227">
        <v>9</v>
      </c>
      <c r="B34" s="194" t="s">
        <v>1</v>
      </c>
      <c r="C34" s="299" t="s">
        <v>0</v>
      </c>
      <c r="D34" s="364">
        <v>47</v>
      </c>
      <c r="E34" s="189">
        <v>40</v>
      </c>
      <c r="F34" s="364">
        <v>742</v>
      </c>
      <c r="G34" s="294">
        <v>700</v>
      </c>
      <c r="H34" s="440">
        <f t="shared" si="1"/>
        <v>789</v>
      </c>
      <c r="I34" s="484">
        <f t="shared" si="3"/>
        <v>740</v>
      </c>
    </row>
    <row r="35" spans="1:9" s="8" customFormat="1" ht="15" customHeight="1">
      <c r="A35" s="227">
        <v>10</v>
      </c>
      <c r="B35" s="194" t="s">
        <v>748</v>
      </c>
      <c r="C35" s="299" t="s">
        <v>747</v>
      </c>
      <c r="D35" s="364">
        <v>44</v>
      </c>
      <c r="E35" s="189">
        <v>45</v>
      </c>
      <c r="F35" s="364">
        <v>758</v>
      </c>
      <c r="G35" s="294">
        <v>700</v>
      </c>
      <c r="H35" s="440">
        <f t="shared" si="1"/>
        <v>802</v>
      </c>
      <c r="I35" s="484">
        <f t="shared" si="3"/>
        <v>745</v>
      </c>
    </row>
    <row r="36" spans="1:9" s="8" customFormat="1" ht="15" customHeight="1">
      <c r="A36" s="227">
        <v>11</v>
      </c>
      <c r="B36" s="194" t="s">
        <v>746</v>
      </c>
      <c r="C36" s="299" t="s">
        <v>745</v>
      </c>
      <c r="D36" s="364">
        <v>380</v>
      </c>
      <c r="E36" s="189">
        <v>350</v>
      </c>
      <c r="F36" s="364">
        <v>3002</v>
      </c>
      <c r="G36" s="294">
        <v>2500</v>
      </c>
      <c r="H36" s="440">
        <f t="shared" si="1"/>
        <v>3382</v>
      </c>
      <c r="I36" s="484">
        <f t="shared" si="3"/>
        <v>2850</v>
      </c>
    </row>
    <row r="37" spans="1:9" s="8" customFormat="1" ht="15" customHeight="1">
      <c r="A37" s="227">
        <v>12</v>
      </c>
      <c r="B37" s="194" t="s">
        <v>744</v>
      </c>
      <c r="C37" s="299" t="s">
        <v>743</v>
      </c>
      <c r="D37" s="364">
        <v>176</v>
      </c>
      <c r="E37" s="189">
        <v>150</v>
      </c>
      <c r="F37" s="364">
        <v>400</v>
      </c>
      <c r="G37" s="294">
        <v>400</v>
      </c>
      <c r="H37" s="440">
        <f t="shared" si="1"/>
        <v>576</v>
      </c>
      <c r="I37" s="484">
        <f t="shared" si="3"/>
        <v>550</v>
      </c>
    </row>
    <row r="38" spans="1:9" s="8" customFormat="1" ht="15" customHeight="1">
      <c r="A38" s="227">
        <v>13</v>
      </c>
      <c r="B38" s="194" t="s">
        <v>742</v>
      </c>
      <c r="C38" s="299" t="s">
        <v>741</v>
      </c>
      <c r="D38" s="364">
        <v>176</v>
      </c>
      <c r="E38" s="189">
        <v>150</v>
      </c>
      <c r="F38" s="364">
        <v>400</v>
      </c>
      <c r="G38" s="294">
        <v>400</v>
      </c>
      <c r="H38" s="440">
        <f t="shared" si="1"/>
        <v>576</v>
      </c>
      <c r="I38" s="484">
        <f t="shared" si="3"/>
        <v>550</v>
      </c>
    </row>
    <row r="39" spans="1:9" s="8" customFormat="1" ht="15" customHeight="1">
      <c r="A39" s="227">
        <v>14</v>
      </c>
      <c r="B39" s="194" t="s">
        <v>740</v>
      </c>
      <c r="C39" s="299" t="s">
        <v>739</v>
      </c>
      <c r="D39" s="364">
        <v>368</v>
      </c>
      <c r="E39" s="189">
        <v>350</v>
      </c>
      <c r="F39" s="364">
        <v>1470</v>
      </c>
      <c r="G39" s="294">
        <v>1000</v>
      </c>
      <c r="H39" s="440">
        <f t="shared" si="1"/>
        <v>1838</v>
      </c>
      <c r="I39" s="484">
        <f t="shared" si="3"/>
        <v>1350</v>
      </c>
    </row>
    <row r="40" spans="1:9" ht="30" customHeight="1">
      <c r="A40" s="442">
        <v>15</v>
      </c>
      <c r="B40" s="298" t="s">
        <v>738</v>
      </c>
      <c r="C40" s="281" t="s">
        <v>737</v>
      </c>
      <c r="D40" s="364">
        <v>32</v>
      </c>
      <c r="E40" s="189">
        <v>35</v>
      </c>
      <c r="F40" s="364">
        <v>348</v>
      </c>
      <c r="G40" s="297">
        <v>300</v>
      </c>
      <c r="H40" s="440">
        <f t="shared" si="1"/>
        <v>380</v>
      </c>
      <c r="I40" s="484">
        <f t="shared" si="3"/>
        <v>335</v>
      </c>
    </row>
    <row r="41" spans="1:9" s="8" customFormat="1" ht="15" customHeight="1">
      <c r="A41" s="227">
        <v>16</v>
      </c>
      <c r="B41" s="194" t="s">
        <v>736</v>
      </c>
      <c r="C41" s="299" t="s">
        <v>735</v>
      </c>
      <c r="D41" s="364">
        <v>32</v>
      </c>
      <c r="E41" s="189">
        <v>35</v>
      </c>
      <c r="F41" s="364">
        <v>344</v>
      </c>
      <c r="G41" s="296">
        <v>350</v>
      </c>
      <c r="H41" s="440">
        <f t="shared" si="1"/>
        <v>376</v>
      </c>
      <c r="I41" s="484">
        <f t="shared" si="3"/>
        <v>385</v>
      </c>
    </row>
    <row r="42" spans="1:9" s="8" customFormat="1" ht="15" customHeight="1">
      <c r="A42" s="227">
        <v>17</v>
      </c>
      <c r="B42" s="194" t="s">
        <v>734</v>
      </c>
      <c r="C42" s="299" t="s">
        <v>733</v>
      </c>
      <c r="D42" s="364">
        <v>112</v>
      </c>
      <c r="E42" s="189">
        <v>100</v>
      </c>
      <c r="F42" s="364">
        <v>1030</v>
      </c>
      <c r="G42" s="296">
        <v>900</v>
      </c>
      <c r="H42" s="440">
        <f t="shared" si="1"/>
        <v>1142</v>
      </c>
      <c r="I42" s="484">
        <f t="shared" si="3"/>
        <v>1000</v>
      </c>
    </row>
    <row r="43" spans="1:9" s="8" customFormat="1" ht="15" customHeight="1">
      <c r="A43" s="227">
        <v>18</v>
      </c>
      <c r="B43" s="194" t="s">
        <v>732</v>
      </c>
      <c r="C43" s="299" t="s">
        <v>731</v>
      </c>
      <c r="D43" s="364">
        <v>73</v>
      </c>
      <c r="E43" s="189">
        <v>75</v>
      </c>
      <c r="F43" s="364">
        <v>236</v>
      </c>
      <c r="G43" s="296">
        <v>200</v>
      </c>
      <c r="H43" s="440">
        <f t="shared" si="1"/>
        <v>309</v>
      </c>
      <c r="I43" s="484">
        <f t="shared" si="3"/>
        <v>275</v>
      </c>
    </row>
    <row r="44" spans="1:9" s="8" customFormat="1" ht="26.25" customHeight="1">
      <c r="A44" s="227">
        <v>19</v>
      </c>
      <c r="B44" s="194" t="s">
        <v>730</v>
      </c>
      <c r="C44" s="193" t="s">
        <v>729</v>
      </c>
      <c r="D44" s="364"/>
      <c r="E44" s="189">
        <v>5</v>
      </c>
      <c r="F44" s="364"/>
      <c r="G44" s="296">
        <v>10</v>
      </c>
      <c r="H44" s="440">
        <f aca="true" t="shared" si="4" ref="H44:H66">D44+F44</f>
        <v>0</v>
      </c>
      <c r="I44" s="484">
        <f t="shared" si="3"/>
        <v>15</v>
      </c>
    </row>
    <row r="45" spans="1:9" s="8" customFormat="1" ht="15.75" customHeight="1">
      <c r="A45" s="227">
        <v>20</v>
      </c>
      <c r="B45" s="194" t="s">
        <v>728</v>
      </c>
      <c r="C45" s="193" t="s">
        <v>723</v>
      </c>
      <c r="D45" s="364"/>
      <c r="E45" s="189">
        <v>5</v>
      </c>
      <c r="F45" s="364"/>
      <c r="G45" s="294">
        <v>5</v>
      </c>
      <c r="H45" s="440">
        <f t="shared" si="4"/>
        <v>0</v>
      </c>
      <c r="I45" s="484">
        <f t="shared" si="3"/>
        <v>10</v>
      </c>
    </row>
    <row r="46" spans="1:9" s="8" customFormat="1" ht="15.75" customHeight="1">
      <c r="A46" s="227">
        <v>21</v>
      </c>
      <c r="B46" s="194" t="s">
        <v>722</v>
      </c>
      <c r="C46" s="193" t="s">
        <v>721</v>
      </c>
      <c r="D46" s="364"/>
      <c r="E46" s="189">
        <v>5</v>
      </c>
      <c r="F46" s="364"/>
      <c r="G46" s="294">
        <v>5</v>
      </c>
      <c r="H46" s="440">
        <f t="shared" si="4"/>
        <v>0</v>
      </c>
      <c r="I46" s="484">
        <f t="shared" si="3"/>
        <v>10</v>
      </c>
    </row>
    <row r="47" spans="1:9" s="8" customFormat="1" ht="15.75" customHeight="1">
      <c r="A47" s="227">
        <v>22</v>
      </c>
      <c r="B47" s="194" t="s">
        <v>720</v>
      </c>
      <c r="C47" s="193" t="s">
        <v>719</v>
      </c>
      <c r="D47" s="364">
        <v>2</v>
      </c>
      <c r="E47" s="189">
        <v>5</v>
      </c>
      <c r="F47" s="364">
        <v>44</v>
      </c>
      <c r="G47" s="294">
        <v>30</v>
      </c>
      <c r="H47" s="440">
        <f t="shared" si="4"/>
        <v>46</v>
      </c>
      <c r="I47" s="484">
        <f t="shared" si="3"/>
        <v>35</v>
      </c>
    </row>
    <row r="48" spans="1:9" s="8" customFormat="1" ht="15.75" customHeight="1">
      <c r="A48" s="227">
        <v>23</v>
      </c>
      <c r="B48" s="194" t="s">
        <v>718</v>
      </c>
      <c r="C48" s="193" t="s">
        <v>717</v>
      </c>
      <c r="D48" s="364"/>
      <c r="E48" s="189">
        <v>5</v>
      </c>
      <c r="F48" s="364"/>
      <c r="G48" s="294">
        <v>5</v>
      </c>
      <c r="H48" s="440">
        <f t="shared" si="4"/>
        <v>0</v>
      </c>
      <c r="I48" s="484">
        <f t="shared" si="3"/>
        <v>10</v>
      </c>
    </row>
    <row r="49" spans="1:9" s="8" customFormat="1" ht="15.75" customHeight="1">
      <c r="A49" s="227">
        <v>24</v>
      </c>
      <c r="B49" s="194" t="s">
        <v>716</v>
      </c>
      <c r="C49" s="193" t="s">
        <v>715</v>
      </c>
      <c r="D49" s="364"/>
      <c r="E49" s="189">
        <v>5</v>
      </c>
      <c r="F49" s="364"/>
      <c r="G49" s="294">
        <v>5</v>
      </c>
      <c r="H49" s="440">
        <f t="shared" si="4"/>
        <v>0</v>
      </c>
      <c r="I49" s="484">
        <f t="shared" si="3"/>
        <v>10</v>
      </c>
    </row>
    <row r="50" spans="1:9" s="8" customFormat="1" ht="15.75" customHeight="1">
      <c r="A50" s="227">
        <v>25</v>
      </c>
      <c r="B50" s="194" t="s">
        <v>714</v>
      </c>
      <c r="C50" s="193" t="s">
        <v>713</v>
      </c>
      <c r="D50" s="364">
        <v>2</v>
      </c>
      <c r="E50" s="189">
        <v>5</v>
      </c>
      <c r="F50" s="364">
        <v>44</v>
      </c>
      <c r="G50" s="294">
        <v>35</v>
      </c>
      <c r="H50" s="440">
        <f t="shared" si="4"/>
        <v>46</v>
      </c>
      <c r="I50" s="484">
        <f t="shared" si="3"/>
        <v>40</v>
      </c>
    </row>
    <row r="51" spans="1:9" s="8" customFormat="1" ht="15.75" customHeight="1">
      <c r="A51" s="227">
        <v>26</v>
      </c>
      <c r="B51" s="194" t="s">
        <v>712</v>
      </c>
      <c r="C51" s="193" t="s">
        <v>711</v>
      </c>
      <c r="D51" s="364">
        <v>2</v>
      </c>
      <c r="E51" s="189">
        <v>5</v>
      </c>
      <c r="F51" s="364">
        <v>44</v>
      </c>
      <c r="G51" s="294">
        <v>35</v>
      </c>
      <c r="H51" s="440">
        <f t="shared" si="4"/>
        <v>46</v>
      </c>
      <c r="I51" s="484">
        <f t="shared" si="3"/>
        <v>40</v>
      </c>
    </row>
    <row r="52" spans="1:9" s="8" customFormat="1" ht="15.75" customHeight="1">
      <c r="A52" s="227">
        <v>27</v>
      </c>
      <c r="B52" s="194" t="s">
        <v>710</v>
      </c>
      <c r="C52" s="193" t="s">
        <v>709</v>
      </c>
      <c r="D52" s="364"/>
      <c r="E52" s="189">
        <v>5</v>
      </c>
      <c r="F52" s="364"/>
      <c r="G52" s="294">
        <v>5</v>
      </c>
      <c r="H52" s="440">
        <f t="shared" si="4"/>
        <v>0</v>
      </c>
      <c r="I52" s="484">
        <f t="shared" si="3"/>
        <v>10</v>
      </c>
    </row>
    <row r="53" spans="1:9" s="8" customFormat="1" ht="16.5" customHeight="1">
      <c r="A53" s="243">
        <v>28</v>
      </c>
      <c r="B53" s="443" t="s">
        <v>708</v>
      </c>
      <c r="C53" s="444" t="s">
        <v>707</v>
      </c>
      <c r="D53" s="364">
        <v>20</v>
      </c>
      <c r="E53" s="189">
        <v>50</v>
      </c>
      <c r="F53" s="364">
        <v>148</v>
      </c>
      <c r="G53" s="294">
        <v>120</v>
      </c>
      <c r="H53" s="440">
        <f t="shared" si="4"/>
        <v>168</v>
      </c>
      <c r="I53" s="484">
        <f t="shared" si="3"/>
        <v>170</v>
      </c>
    </row>
    <row r="54" spans="1:9" s="8" customFormat="1" ht="16.5" customHeight="1">
      <c r="A54" s="243">
        <v>29</v>
      </c>
      <c r="B54" s="194" t="s">
        <v>706</v>
      </c>
      <c r="C54" s="295" t="s">
        <v>705</v>
      </c>
      <c r="D54" s="364">
        <v>264</v>
      </c>
      <c r="E54" s="445">
        <v>250</v>
      </c>
      <c r="F54" s="364">
        <v>1526</v>
      </c>
      <c r="G54" s="292">
        <v>1000</v>
      </c>
      <c r="H54" s="440">
        <f t="shared" si="4"/>
        <v>1790</v>
      </c>
      <c r="I54" s="484">
        <f t="shared" si="3"/>
        <v>1250</v>
      </c>
    </row>
    <row r="55" spans="1:9" s="8" customFormat="1" ht="16.5" customHeight="1">
      <c r="A55" s="243">
        <v>30</v>
      </c>
      <c r="B55" s="194" t="s">
        <v>704</v>
      </c>
      <c r="C55" s="295" t="s">
        <v>703</v>
      </c>
      <c r="D55" s="364">
        <v>264</v>
      </c>
      <c r="E55" s="445">
        <v>250</v>
      </c>
      <c r="F55" s="364">
        <v>1524</v>
      </c>
      <c r="G55" s="292">
        <v>1000</v>
      </c>
      <c r="H55" s="440">
        <f t="shared" si="4"/>
        <v>1788</v>
      </c>
      <c r="I55" s="484">
        <f t="shared" si="3"/>
        <v>1250</v>
      </c>
    </row>
    <row r="56" spans="1:9" s="8" customFormat="1" ht="16.5" customHeight="1">
      <c r="A56" s="243">
        <v>31</v>
      </c>
      <c r="B56" s="194" t="s">
        <v>702</v>
      </c>
      <c r="C56" s="295" t="s">
        <v>701</v>
      </c>
      <c r="D56" s="364">
        <v>113</v>
      </c>
      <c r="E56" s="445">
        <v>80</v>
      </c>
      <c r="F56" s="364">
        <v>386</v>
      </c>
      <c r="G56" s="292">
        <v>300</v>
      </c>
      <c r="H56" s="440">
        <f t="shared" si="4"/>
        <v>499</v>
      </c>
      <c r="I56" s="484">
        <f t="shared" si="3"/>
        <v>380</v>
      </c>
    </row>
    <row r="57" spans="1:9" s="8" customFormat="1" ht="16.5" customHeight="1">
      <c r="A57" s="243">
        <v>32</v>
      </c>
      <c r="B57" s="194" t="s">
        <v>700</v>
      </c>
      <c r="C57" s="295" t="s">
        <v>699</v>
      </c>
      <c r="D57" s="364">
        <v>2</v>
      </c>
      <c r="E57" s="445">
        <v>10</v>
      </c>
      <c r="F57" s="364">
        <v>10</v>
      </c>
      <c r="G57" s="292">
        <v>10</v>
      </c>
      <c r="H57" s="440">
        <f t="shared" si="4"/>
        <v>12</v>
      </c>
      <c r="I57" s="484">
        <f t="shared" si="3"/>
        <v>20</v>
      </c>
    </row>
    <row r="58" spans="1:9" s="8" customFormat="1" ht="16.5" customHeight="1">
      <c r="A58" s="243">
        <v>33</v>
      </c>
      <c r="B58" s="194" t="s">
        <v>730</v>
      </c>
      <c r="C58" s="295" t="s">
        <v>750</v>
      </c>
      <c r="D58" s="364"/>
      <c r="E58" s="445">
        <v>10</v>
      </c>
      <c r="F58" s="364"/>
      <c r="G58" s="292">
        <v>20</v>
      </c>
      <c r="H58" s="440"/>
      <c r="I58" s="484">
        <f>E58+G58</f>
        <v>30</v>
      </c>
    </row>
    <row r="59" spans="1:9" s="8" customFormat="1" ht="16.5" customHeight="1">
      <c r="A59" s="243">
        <v>34</v>
      </c>
      <c r="B59" s="194" t="s">
        <v>755</v>
      </c>
      <c r="C59" s="295" t="s">
        <v>756</v>
      </c>
      <c r="D59" s="364"/>
      <c r="E59" s="445">
        <v>20</v>
      </c>
      <c r="F59" s="364"/>
      <c r="G59" s="292">
        <v>10</v>
      </c>
      <c r="H59" s="440"/>
      <c r="I59" s="484">
        <f t="shared" si="3"/>
        <v>30</v>
      </c>
    </row>
    <row r="60" spans="1:9" s="8" customFormat="1" ht="16.5" customHeight="1">
      <c r="A60" s="243">
        <v>35</v>
      </c>
      <c r="B60" s="194" t="s">
        <v>749</v>
      </c>
      <c r="C60" s="295" t="s">
        <v>751</v>
      </c>
      <c r="D60" s="364"/>
      <c r="E60" s="445">
        <v>50</v>
      </c>
      <c r="F60" s="364"/>
      <c r="G60" s="292">
        <v>100</v>
      </c>
      <c r="H60" s="440"/>
      <c r="I60" s="484">
        <f t="shared" si="3"/>
        <v>150</v>
      </c>
    </row>
    <row r="61" spans="1:9" s="8" customFormat="1" ht="19.5" customHeight="1">
      <c r="A61" s="291" t="s">
        <v>698</v>
      </c>
      <c r="B61" s="290"/>
      <c r="C61" s="289"/>
      <c r="D61" s="288">
        <f>SUM(D62:D64)</f>
        <v>912</v>
      </c>
      <c r="E61" s="446">
        <f>SUM(E62:E64)</f>
        <v>900</v>
      </c>
      <c r="F61" s="441">
        <f>SUM(F62:F64)</f>
        <v>7314</v>
      </c>
      <c r="G61" s="293">
        <f>SUM(G62:G64)</f>
        <v>6600</v>
      </c>
      <c r="H61" s="439">
        <f t="shared" si="4"/>
        <v>8226</v>
      </c>
      <c r="I61" s="511">
        <v>7500</v>
      </c>
    </row>
    <row r="62" spans="1:9" s="8" customFormat="1" ht="15" customHeight="1">
      <c r="A62" s="227">
        <v>1</v>
      </c>
      <c r="B62" s="276" t="s">
        <v>697</v>
      </c>
      <c r="C62" s="284" t="s">
        <v>696</v>
      </c>
      <c r="D62" s="365">
        <v>304</v>
      </c>
      <c r="E62" s="445">
        <v>300</v>
      </c>
      <c r="F62" s="363">
        <v>2438</v>
      </c>
      <c r="G62" s="294">
        <v>2200</v>
      </c>
      <c r="H62" s="440">
        <f t="shared" si="4"/>
        <v>2742</v>
      </c>
      <c r="I62" s="484">
        <f>E62+G62</f>
        <v>2500</v>
      </c>
    </row>
    <row r="63" spans="1:9" s="8" customFormat="1" ht="15" customHeight="1">
      <c r="A63" s="227">
        <v>2</v>
      </c>
      <c r="B63" s="276" t="s">
        <v>695</v>
      </c>
      <c r="C63" s="284" t="s">
        <v>694</v>
      </c>
      <c r="D63" s="365">
        <v>304</v>
      </c>
      <c r="E63" s="445">
        <v>300</v>
      </c>
      <c r="F63" s="363">
        <v>2438</v>
      </c>
      <c r="G63" s="294">
        <v>2200</v>
      </c>
      <c r="H63" s="440">
        <f t="shared" si="4"/>
        <v>2742</v>
      </c>
      <c r="I63" s="484">
        <f>E63+G63</f>
        <v>2500</v>
      </c>
    </row>
    <row r="64" spans="1:9" s="8" customFormat="1" ht="15" customHeight="1">
      <c r="A64" s="227">
        <v>3</v>
      </c>
      <c r="B64" s="276" t="s">
        <v>693</v>
      </c>
      <c r="C64" s="284" t="s">
        <v>692</v>
      </c>
      <c r="D64" s="365">
        <v>304</v>
      </c>
      <c r="E64" s="445">
        <v>300</v>
      </c>
      <c r="F64" s="363">
        <v>2438</v>
      </c>
      <c r="G64" s="294">
        <v>2200</v>
      </c>
      <c r="H64" s="440">
        <f t="shared" si="4"/>
        <v>2742</v>
      </c>
      <c r="I64" s="484">
        <f>E64+G64</f>
        <v>2500</v>
      </c>
    </row>
    <row r="65" spans="1:9" s="8" customFormat="1" ht="18" customHeight="1">
      <c r="A65" s="594" t="s">
        <v>691</v>
      </c>
      <c r="B65" s="595"/>
      <c r="C65" s="595"/>
      <c r="D65" s="288">
        <v>15</v>
      </c>
      <c r="E65" s="447">
        <v>20</v>
      </c>
      <c r="F65" s="441">
        <v>74</v>
      </c>
      <c r="G65" s="293">
        <v>80</v>
      </c>
      <c r="H65" s="439">
        <f t="shared" si="4"/>
        <v>89</v>
      </c>
      <c r="I65" s="493">
        <f>E65+G65</f>
        <v>100</v>
      </c>
    </row>
    <row r="66" spans="1:9" s="8" customFormat="1" ht="18" customHeight="1">
      <c r="A66" s="227">
        <v>1</v>
      </c>
      <c r="B66" s="276" t="s">
        <v>690</v>
      </c>
      <c r="C66" s="284" t="s">
        <v>689</v>
      </c>
      <c r="D66" s="365">
        <v>15</v>
      </c>
      <c r="E66" s="445">
        <v>20</v>
      </c>
      <c r="F66" s="363">
        <v>74</v>
      </c>
      <c r="G66" s="292">
        <v>80</v>
      </c>
      <c r="H66" s="440">
        <f t="shared" si="4"/>
        <v>89</v>
      </c>
      <c r="I66" s="484">
        <f>E66+G66</f>
        <v>100</v>
      </c>
    </row>
    <row r="67" spans="1:9" s="8" customFormat="1" ht="23.25" customHeight="1">
      <c r="A67" s="291" t="s">
        <v>688</v>
      </c>
      <c r="B67" s="290"/>
      <c r="C67" s="289"/>
      <c r="D67" s="288">
        <f>SUM(D68:D93)</f>
        <v>2469</v>
      </c>
      <c r="E67" s="446">
        <f>SUM(E68:E93)</f>
        <v>3050</v>
      </c>
      <c r="F67" s="288">
        <f>SUM(F68:F93)</f>
        <v>16210</v>
      </c>
      <c r="G67" s="288">
        <f>SUM(G68:G93)</f>
        <v>19350</v>
      </c>
      <c r="H67" s="288">
        <f>SUM(H68:H97)</f>
        <v>18679</v>
      </c>
      <c r="I67" s="494">
        <f>SUM(I68:I93)</f>
        <v>22400</v>
      </c>
    </row>
    <row r="68" spans="1:9" s="8" customFormat="1" ht="14.25" customHeight="1">
      <c r="A68" s="176">
        <v>1</v>
      </c>
      <c r="B68" s="282" t="s">
        <v>687</v>
      </c>
      <c r="C68" s="286" t="s">
        <v>686</v>
      </c>
      <c r="D68" s="363">
        <v>8</v>
      </c>
      <c r="E68" s="448">
        <v>20</v>
      </c>
      <c r="F68" s="363">
        <v>6</v>
      </c>
      <c r="G68" s="192">
        <v>20</v>
      </c>
      <c r="H68" s="440">
        <f aca="true" t="shared" si="5" ref="H68:H93">D68+F68</f>
        <v>14</v>
      </c>
      <c r="I68" s="484">
        <f aca="true" t="shared" si="6" ref="I68:I93">E68+G68</f>
        <v>40</v>
      </c>
    </row>
    <row r="69" spans="1:9" s="8" customFormat="1" ht="14.25" customHeight="1">
      <c r="A69" s="176">
        <v>2</v>
      </c>
      <c r="B69" s="282" t="s">
        <v>685</v>
      </c>
      <c r="C69" s="286" t="s">
        <v>684</v>
      </c>
      <c r="D69" s="363"/>
      <c r="E69" s="448">
        <v>20</v>
      </c>
      <c r="F69" s="363"/>
      <c r="G69" s="192">
        <v>10</v>
      </c>
      <c r="H69" s="440">
        <f t="shared" si="5"/>
        <v>0</v>
      </c>
      <c r="I69" s="484">
        <f t="shared" si="6"/>
        <v>30</v>
      </c>
    </row>
    <row r="70" spans="1:9" s="8" customFormat="1" ht="14.25" customHeight="1">
      <c r="A70" s="176">
        <v>3</v>
      </c>
      <c r="B70" s="282" t="s">
        <v>683</v>
      </c>
      <c r="C70" s="286" t="s">
        <v>682</v>
      </c>
      <c r="D70" s="363">
        <v>138</v>
      </c>
      <c r="E70" s="448">
        <v>150</v>
      </c>
      <c r="F70" s="363">
        <v>1398</v>
      </c>
      <c r="G70" s="192">
        <v>1500</v>
      </c>
      <c r="H70" s="440">
        <f t="shared" si="5"/>
        <v>1536</v>
      </c>
      <c r="I70" s="484">
        <f t="shared" si="6"/>
        <v>1650</v>
      </c>
    </row>
    <row r="71" spans="1:9" s="8" customFormat="1" ht="14.25" customHeight="1">
      <c r="A71" s="176">
        <v>4</v>
      </c>
      <c r="B71" s="282" t="s">
        <v>681</v>
      </c>
      <c r="C71" s="286" t="s">
        <v>680</v>
      </c>
      <c r="D71" s="363">
        <v>26</v>
      </c>
      <c r="E71" s="448">
        <v>40</v>
      </c>
      <c r="F71" s="363">
        <v>14</v>
      </c>
      <c r="G71" s="192">
        <v>20</v>
      </c>
      <c r="H71" s="440">
        <f t="shared" si="5"/>
        <v>40</v>
      </c>
      <c r="I71" s="484">
        <f t="shared" si="6"/>
        <v>60</v>
      </c>
    </row>
    <row r="72" spans="1:9" s="8" customFormat="1" ht="14.25" customHeight="1">
      <c r="A72" s="176">
        <v>5</v>
      </c>
      <c r="B72" s="282" t="s">
        <v>679</v>
      </c>
      <c r="C72" s="286" t="s">
        <v>678</v>
      </c>
      <c r="D72" s="363"/>
      <c r="E72" s="448">
        <v>5</v>
      </c>
      <c r="F72" s="363">
        <v>19</v>
      </c>
      <c r="G72" s="192">
        <v>40</v>
      </c>
      <c r="H72" s="440">
        <f t="shared" si="5"/>
        <v>19</v>
      </c>
      <c r="I72" s="484">
        <f t="shared" si="6"/>
        <v>45</v>
      </c>
    </row>
    <row r="73" spans="1:9" s="8" customFormat="1" ht="14.25" customHeight="1">
      <c r="A73" s="176">
        <v>6</v>
      </c>
      <c r="B73" s="282" t="s">
        <v>677</v>
      </c>
      <c r="C73" s="286" t="s">
        <v>676</v>
      </c>
      <c r="D73" s="363"/>
      <c r="E73" s="448">
        <v>50</v>
      </c>
      <c r="F73" s="363">
        <v>32</v>
      </c>
      <c r="G73" s="192">
        <v>40</v>
      </c>
      <c r="H73" s="440">
        <f t="shared" si="5"/>
        <v>32</v>
      </c>
      <c r="I73" s="484">
        <f t="shared" si="6"/>
        <v>90</v>
      </c>
    </row>
    <row r="74" spans="1:9" s="8" customFormat="1" ht="14.25" customHeight="1">
      <c r="A74" s="176">
        <v>7</v>
      </c>
      <c r="B74" s="282" t="s">
        <v>675</v>
      </c>
      <c r="C74" s="286" t="s">
        <v>674</v>
      </c>
      <c r="D74" s="363"/>
      <c r="E74" s="448">
        <v>20</v>
      </c>
      <c r="F74" s="363">
        <v>14</v>
      </c>
      <c r="G74" s="192">
        <v>40</v>
      </c>
      <c r="H74" s="440">
        <f t="shared" si="5"/>
        <v>14</v>
      </c>
      <c r="I74" s="484">
        <f t="shared" si="6"/>
        <v>60</v>
      </c>
    </row>
    <row r="75" spans="1:9" s="8" customFormat="1" ht="14.25" customHeight="1">
      <c r="A75" s="176">
        <v>8</v>
      </c>
      <c r="B75" s="282" t="s">
        <v>673</v>
      </c>
      <c r="C75" s="286" t="s">
        <v>672</v>
      </c>
      <c r="D75" s="363">
        <v>198</v>
      </c>
      <c r="E75" s="448">
        <v>200</v>
      </c>
      <c r="F75" s="363">
        <v>778</v>
      </c>
      <c r="G75" s="192">
        <v>1000</v>
      </c>
      <c r="H75" s="440">
        <f t="shared" si="5"/>
        <v>976</v>
      </c>
      <c r="I75" s="484">
        <f t="shared" si="6"/>
        <v>1200</v>
      </c>
    </row>
    <row r="76" spans="1:9" s="8" customFormat="1" ht="12.75">
      <c r="A76" s="227">
        <v>9</v>
      </c>
      <c r="B76" s="282" t="s">
        <v>671</v>
      </c>
      <c r="C76" s="281" t="s">
        <v>670</v>
      </c>
      <c r="D76" s="363">
        <v>220</v>
      </c>
      <c r="E76" s="278">
        <v>250</v>
      </c>
      <c r="F76" s="363">
        <v>882</v>
      </c>
      <c r="G76" s="278">
        <v>1000</v>
      </c>
      <c r="H76" s="440">
        <f t="shared" si="5"/>
        <v>1102</v>
      </c>
      <c r="I76" s="484">
        <f t="shared" si="6"/>
        <v>1250</v>
      </c>
    </row>
    <row r="77" spans="1:9" s="8" customFormat="1" ht="12.75">
      <c r="A77" s="227">
        <v>10</v>
      </c>
      <c r="B77" s="285" t="s">
        <v>669</v>
      </c>
      <c r="C77" s="284" t="s">
        <v>668</v>
      </c>
      <c r="D77" s="363">
        <v>449</v>
      </c>
      <c r="E77" s="278">
        <v>450</v>
      </c>
      <c r="F77" s="363">
        <v>1620</v>
      </c>
      <c r="G77" s="278">
        <v>1700</v>
      </c>
      <c r="H77" s="440">
        <f t="shared" si="5"/>
        <v>2069</v>
      </c>
      <c r="I77" s="484">
        <f t="shared" si="6"/>
        <v>2150</v>
      </c>
    </row>
    <row r="78" spans="1:9" s="8" customFormat="1" ht="12.75">
      <c r="A78" s="227">
        <v>11</v>
      </c>
      <c r="B78" s="282" t="s">
        <v>667</v>
      </c>
      <c r="C78" s="283" t="s">
        <v>666</v>
      </c>
      <c r="D78" s="363">
        <v>585</v>
      </c>
      <c r="E78" s="278">
        <v>600</v>
      </c>
      <c r="F78" s="363">
        <v>3096</v>
      </c>
      <c r="G78" s="278">
        <v>3000</v>
      </c>
      <c r="H78" s="440">
        <f t="shared" si="5"/>
        <v>3681</v>
      </c>
      <c r="I78" s="484">
        <f t="shared" si="6"/>
        <v>3600</v>
      </c>
    </row>
    <row r="79" spans="1:9" s="8" customFormat="1" ht="12.75">
      <c r="A79" s="227">
        <v>12</v>
      </c>
      <c r="B79" s="282" t="s">
        <v>665</v>
      </c>
      <c r="C79" s="281" t="s">
        <v>664</v>
      </c>
      <c r="D79" s="363">
        <v>5</v>
      </c>
      <c r="E79" s="278">
        <v>10</v>
      </c>
      <c r="F79" s="363">
        <v>14</v>
      </c>
      <c r="G79" s="278">
        <v>20</v>
      </c>
      <c r="H79" s="440">
        <f t="shared" si="5"/>
        <v>19</v>
      </c>
      <c r="I79" s="484">
        <f t="shared" si="6"/>
        <v>30</v>
      </c>
    </row>
    <row r="80" spans="1:9" s="8" customFormat="1" ht="12.75">
      <c r="A80" s="227">
        <v>13</v>
      </c>
      <c r="B80" s="282" t="s">
        <v>663</v>
      </c>
      <c r="C80" s="281" t="s">
        <v>662</v>
      </c>
      <c r="D80" s="363">
        <v>28</v>
      </c>
      <c r="E80" s="278">
        <v>100</v>
      </c>
      <c r="F80" s="363">
        <v>242</v>
      </c>
      <c r="G80" s="278">
        <v>400</v>
      </c>
      <c r="H80" s="440">
        <f t="shared" si="5"/>
        <v>270</v>
      </c>
      <c r="I80" s="484">
        <f t="shared" si="6"/>
        <v>500</v>
      </c>
    </row>
    <row r="81" spans="1:9" s="8" customFormat="1" ht="12.75">
      <c r="A81" s="176">
        <v>14</v>
      </c>
      <c r="B81" s="276" t="s">
        <v>661</v>
      </c>
      <c r="C81" s="281" t="s">
        <v>660</v>
      </c>
      <c r="D81" s="363"/>
      <c r="E81" s="192">
        <v>100</v>
      </c>
      <c r="F81" s="363">
        <v>294</v>
      </c>
      <c r="G81" s="192">
        <v>400</v>
      </c>
      <c r="H81" s="440">
        <f t="shared" si="5"/>
        <v>294</v>
      </c>
      <c r="I81" s="484">
        <f t="shared" si="6"/>
        <v>500</v>
      </c>
    </row>
    <row r="82" spans="1:9" s="8" customFormat="1" ht="26.25" customHeight="1">
      <c r="A82" s="227">
        <v>15</v>
      </c>
      <c r="B82" s="276" t="s">
        <v>659</v>
      </c>
      <c r="C82" s="281" t="s">
        <v>658</v>
      </c>
      <c r="D82" s="363">
        <v>76</v>
      </c>
      <c r="E82" s="278">
        <v>150</v>
      </c>
      <c r="F82" s="363">
        <v>332</v>
      </c>
      <c r="G82" s="278">
        <v>500</v>
      </c>
      <c r="H82" s="440">
        <f t="shared" si="5"/>
        <v>408</v>
      </c>
      <c r="I82" s="484">
        <f t="shared" si="6"/>
        <v>650</v>
      </c>
    </row>
    <row r="83" spans="1:9" s="8" customFormat="1" ht="12.75">
      <c r="A83" s="227">
        <v>16</v>
      </c>
      <c r="B83" s="276" t="s">
        <v>657</v>
      </c>
      <c r="C83" s="281" t="s">
        <v>656</v>
      </c>
      <c r="D83" s="363">
        <v>110</v>
      </c>
      <c r="E83" s="192">
        <v>150</v>
      </c>
      <c r="F83" s="363">
        <v>2467</v>
      </c>
      <c r="G83" s="192">
        <v>3300</v>
      </c>
      <c r="H83" s="440">
        <f t="shared" si="5"/>
        <v>2577</v>
      </c>
      <c r="I83" s="484">
        <f t="shared" si="6"/>
        <v>3450</v>
      </c>
    </row>
    <row r="84" spans="1:9" s="8" customFormat="1" ht="12.75">
      <c r="A84" s="176">
        <v>17</v>
      </c>
      <c r="B84" s="276" t="s">
        <v>655</v>
      </c>
      <c r="C84" s="281" t="s">
        <v>654</v>
      </c>
      <c r="D84" s="363">
        <v>222</v>
      </c>
      <c r="E84" s="192">
        <v>250</v>
      </c>
      <c r="F84" s="363">
        <v>1026</v>
      </c>
      <c r="G84" s="192">
        <v>1500</v>
      </c>
      <c r="H84" s="440">
        <f t="shared" si="5"/>
        <v>1248</v>
      </c>
      <c r="I84" s="484">
        <f t="shared" si="6"/>
        <v>1750</v>
      </c>
    </row>
    <row r="85" spans="1:9" s="8" customFormat="1" ht="12.75">
      <c r="A85" s="227">
        <v>18</v>
      </c>
      <c r="B85" s="280" t="s">
        <v>642</v>
      </c>
      <c r="C85" s="279" t="s">
        <v>653</v>
      </c>
      <c r="D85" s="363">
        <v>50</v>
      </c>
      <c r="E85" s="278">
        <v>50</v>
      </c>
      <c r="F85" s="363">
        <v>1184</v>
      </c>
      <c r="G85" s="278">
        <v>1300</v>
      </c>
      <c r="H85" s="440">
        <f t="shared" si="5"/>
        <v>1234</v>
      </c>
      <c r="I85" s="484">
        <f t="shared" si="6"/>
        <v>1350</v>
      </c>
    </row>
    <row r="86" spans="1:9" s="8" customFormat="1" ht="12.75">
      <c r="A86" s="227">
        <v>19</v>
      </c>
      <c r="B86" s="280" t="s">
        <v>652</v>
      </c>
      <c r="C86" s="279" t="s">
        <v>651</v>
      </c>
      <c r="D86" s="363">
        <v>89</v>
      </c>
      <c r="E86" s="278">
        <v>100</v>
      </c>
      <c r="F86" s="363">
        <v>200</v>
      </c>
      <c r="G86" s="278">
        <v>250</v>
      </c>
      <c r="H86" s="440">
        <f t="shared" si="5"/>
        <v>289</v>
      </c>
      <c r="I86" s="484">
        <f t="shared" si="6"/>
        <v>350</v>
      </c>
    </row>
    <row r="87" spans="1:9" s="8" customFormat="1" ht="12.75">
      <c r="A87" s="243">
        <v>20</v>
      </c>
      <c r="B87" s="280" t="s">
        <v>650</v>
      </c>
      <c r="C87" s="279" t="s">
        <v>649</v>
      </c>
      <c r="D87" s="363"/>
      <c r="E87" s="278">
        <v>5</v>
      </c>
      <c r="F87" s="363">
        <v>20</v>
      </c>
      <c r="G87" s="278">
        <v>50</v>
      </c>
      <c r="H87" s="440">
        <f t="shared" si="5"/>
        <v>20</v>
      </c>
      <c r="I87" s="484">
        <f t="shared" si="6"/>
        <v>55</v>
      </c>
    </row>
    <row r="88" spans="1:9" s="8" customFormat="1" ht="25.5">
      <c r="A88" s="243">
        <v>21</v>
      </c>
      <c r="B88" s="280" t="s">
        <v>648</v>
      </c>
      <c r="C88" s="279" t="s">
        <v>647</v>
      </c>
      <c r="D88" s="363">
        <v>9</v>
      </c>
      <c r="E88" s="278">
        <v>10</v>
      </c>
      <c r="F88" s="363">
        <v>28</v>
      </c>
      <c r="G88" s="278">
        <v>100</v>
      </c>
      <c r="H88" s="440">
        <f t="shared" si="5"/>
        <v>37</v>
      </c>
      <c r="I88" s="484">
        <f t="shared" si="6"/>
        <v>110</v>
      </c>
    </row>
    <row r="89" spans="1:9" s="8" customFormat="1" ht="12.75">
      <c r="A89" s="243">
        <v>22</v>
      </c>
      <c r="B89" s="280" t="s">
        <v>646</v>
      </c>
      <c r="C89" s="279" t="s">
        <v>645</v>
      </c>
      <c r="D89" s="363">
        <v>206</v>
      </c>
      <c r="E89" s="449">
        <v>250</v>
      </c>
      <c r="F89" s="363">
        <v>1252</v>
      </c>
      <c r="G89" s="278">
        <v>1500</v>
      </c>
      <c r="H89" s="440">
        <f t="shared" si="5"/>
        <v>1458</v>
      </c>
      <c r="I89" s="484">
        <f t="shared" si="6"/>
        <v>1750</v>
      </c>
    </row>
    <row r="90" spans="1:9" s="8" customFormat="1" ht="12.75">
      <c r="A90" s="227">
        <v>23</v>
      </c>
      <c r="B90" s="276" t="s">
        <v>644</v>
      </c>
      <c r="C90" s="275" t="s">
        <v>643</v>
      </c>
      <c r="D90" s="363">
        <v>50</v>
      </c>
      <c r="E90" s="277">
        <v>50</v>
      </c>
      <c r="F90" s="363">
        <v>1184</v>
      </c>
      <c r="G90" s="277">
        <v>1500</v>
      </c>
      <c r="H90" s="440">
        <f t="shared" si="5"/>
        <v>1234</v>
      </c>
      <c r="I90" s="484">
        <f t="shared" si="6"/>
        <v>1550</v>
      </c>
    </row>
    <row r="91" spans="1:9" s="8" customFormat="1" ht="15">
      <c r="A91" s="176">
        <v>24</v>
      </c>
      <c r="B91" s="177" t="s">
        <v>641</v>
      </c>
      <c r="C91" s="159" t="s">
        <v>640</v>
      </c>
      <c r="D91" s="363"/>
      <c r="E91" s="154">
        <v>5</v>
      </c>
      <c r="F91" s="363"/>
      <c r="G91" s="175">
        <v>30</v>
      </c>
      <c r="H91" s="440">
        <f t="shared" si="5"/>
        <v>0</v>
      </c>
      <c r="I91" s="484">
        <f t="shared" si="6"/>
        <v>35</v>
      </c>
    </row>
    <row r="92" spans="1:9" s="8" customFormat="1" ht="15">
      <c r="A92" s="176">
        <v>25</v>
      </c>
      <c r="B92" s="177" t="s">
        <v>639</v>
      </c>
      <c r="C92" s="159" t="s">
        <v>638</v>
      </c>
      <c r="D92" s="363"/>
      <c r="E92" s="154">
        <v>5</v>
      </c>
      <c r="F92" s="363"/>
      <c r="G92" s="175">
        <v>50</v>
      </c>
      <c r="H92" s="440">
        <f t="shared" si="5"/>
        <v>0</v>
      </c>
      <c r="I92" s="484">
        <f t="shared" si="6"/>
        <v>55</v>
      </c>
    </row>
    <row r="93" spans="1:9" s="8" customFormat="1" ht="25.5">
      <c r="A93" s="176">
        <v>26</v>
      </c>
      <c r="B93" s="177" t="s">
        <v>637</v>
      </c>
      <c r="C93" s="159" t="s">
        <v>636</v>
      </c>
      <c r="D93" s="363"/>
      <c r="E93" s="172">
        <v>10</v>
      </c>
      <c r="F93" s="363">
        <v>108</v>
      </c>
      <c r="G93" s="175">
        <v>80</v>
      </c>
      <c r="H93" s="440">
        <f t="shared" si="5"/>
        <v>108</v>
      </c>
      <c r="I93" s="484">
        <f t="shared" si="6"/>
        <v>90</v>
      </c>
    </row>
    <row r="94" spans="1:9" s="8" customFormat="1" ht="15" customHeight="1">
      <c r="A94" s="273" t="s">
        <v>635</v>
      </c>
      <c r="B94" s="272"/>
      <c r="C94" s="269"/>
      <c r="D94" s="268"/>
      <c r="E94" s="450"/>
      <c r="F94" s="267"/>
      <c r="G94" s="266"/>
      <c r="H94" s="440"/>
      <c r="I94" s="495"/>
    </row>
    <row r="95" spans="1:9" s="8" customFormat="1" ht="12.75">
      <c r="A95" s="274"/>
      <c r="B95" s="270"/>
      <c r="C95" s="269"/>
      <c r="D95" s="268"/>
      <c r="E95" s="450"/>
      <c r="F95" s="267"/>
      <c r="G95" s="266"/>
      <c r="H95" s="440"/>
      <c r="I95" s="495"/>
    </row>
    <row r="96" spans="1:9" s="8" customFormat="1" ht="12.75">
      <c r="A96" s="273" t="s">
        <v>634</v>
      </c>
      <c r="B96" s="272"/>
      <c r="C96" s="269"/>
      <c r="D96" s="268"/>
      <c r="E96" s="450"/>
      <c r="F96" s="267"/>
      <c r="G96" s="266"/>
      <c r="H96" s="440"/>
      <c r="I96" s="495"/>
    </row>
    <row r="97" spans="1:9" s="8" customFormat="1" ht="13.5" thickBot="1">
      <c r="A97" s="434"/>
      <c r="B97" s="263"/>
      <c r="C97" s="435"/>
      <c r="D97" s="496"/>
      <c r="E97" s="497"/>
      <c r="F97" s="498"/>
      <c r="G97" s="499"/>
      <c r="H97" s="500"/>
      <c r="I97" s="501"/>
    </row>
    <row r="98" spans="1:9" s="8" customFormat="1" ht="0.75" customHeight="1">
      <c r="A98" s="487"/>
      <c r="B98" s="488"/>
      <c r="C98" s="489"/>
      <c r="D98" s="490"/>
      <c r="E98" s="490"/>
      <c r="F98" s="491"/>
      <c r="G98" s="491"/>
      <c r="H98" s="492">
        <f>D98+F98</f>
        <v>0</v>
      </c>
      <c r="I98" s="491"/>
    </row>
    <row r="99" spans="1:9" s="8" customFormat="1" ht="0.75" customHeight="1">
      <c r="A99" s="274"/>
      <c r="B99" s="451"/>
      <c r="C99" s="270"/>
      <c r="D99" s="235"/>
      <c r="E99" s="235"/>
      <c r="F99" s="272"/>
      <c r="G99" s="272"/>
      <c r="H99" s="440">
        <f>D99+F99</f>
        <v>0</v>
      </c>
      <c r="I99" s="272"/>
    </row>
    <row r="100" spans="1:9" s="8" customFormat="1" ht="0.75" customHeight="1">
      <c r="A100" s="274"/>
      <c r="B100" s="451"/>
      <c r="C100" s="270"/>
      <c r="D100" s="235"/>
      <c r="E100" s="235"/>
      <c r="F100" s="272"/>
      <c r="G100" s="272"/>
      <c r="H100" s="440">
        <f>D100+F100</f>
        <v>0</v>
      </c>
      <c r="I100" s="272"/>
    </row>
    <row r="101" spans="1:9" s="8" customFormat="1" ht="0.75" customHeight="1">
      <c r="A101" s="274"/>
      <c r="B101" s="451"/>
      <c r="C101" s="270"/>
      <c r="D101" s="235"/>
      <c r="E101" s="235"/>
      <c r="F101" s="272"/>
      <c r="G101" s="272"/>
      <c r="H101" s="272"/>
      <c r="I101" s="272"/>
    </row>
    <row r="102" spans="1:9" s="8" customFormat="1" ht="0.75" customHeight="1">
      <c r="A102" s="274"/>
      <c r="B102" s="451"/>
      <c r="C102" s="270"/>
      <c r="D102" s="235"/>
      <c r="E102" s="235"/>
      <c r="F102" s="272"/>
      <c r="G102" s="272"/>
      <c r="H102" s="272"/>
      <c r="I102" s="272"/>
    </row>
    <row r="103" spans="1:9" s="8" customFormat="1" ht="0.75" customHeight="1">
      <c r="A103" s="274"/>
      <c r="B103" s="451"/>
      <c r="C103" s="270"/>
      <c r="D103" s="235"/>
      <c r="E103" s="235"/>
      <c r="F103" s="272"/>
      <c r="G103" s="272"/>
      <c r="H103" s="272"/>
      <c r="I103" s="272"/>
    </row>
    <row r="104" spans="1:9" s="8" customFormat="1" ht="0.75" customHeight="1" thickBot="1">
      <c r="A104" s="265"/>
      <c r="B104" s="264"/>
      <c r="C104" s="263"/>
      <c r="D104" s="262"/>
      <c r="E104" s="262"/>
      <c r="F104" s="261"/>
      <c r="G104" s="261"/>
      <c r="H104" s="261"/>
      <c r="I104" s="261"/>
    </row>
    <row r="105" spans="1:9" s="8" customFormat="1" ht="0.75" customHeight="1">
      <c r="A105" s="260"/>
      <c r="B105" s="260"/>
      <c r="C105" s="259"/>
      <c r="D105" s="258"/>
      <c r="E105" s="258"/>
      <c r="F105" s="257"/>
      <c r="G105" s="257"/>
      <c r="H105" s="257"/>
      <c r="I105" s="257"/>
    </row>
    <row r="106" spans="1:9" s="8" customFormat="1" ht="0.75" customHeight="1">
      <c r="A106" s="260"/>
      <c r="B106" s="260"/>
      <c r="C106" s="259"/>
      <c r="D106" s="258"/>
      <c r="E106" s="258"/>
      <c r="F106" s="257"/>
      <c r="G106" s="257"/>
      <c r="H106" s="257"/>
      <c r="I106" s="257"/>
    </row>
    <row r="107" spans="1:9" s="8" customFormat="1" ht="0.75" customHeight="1">
      <c r="A107" s="260"/>
      <c r="B107" s="260"/>
      <c r="C107" s="259"/>
      <c r="D107" s="258"/>
      <c r="E107" s="258"/>
      <c r="F107" s="257"/>
      <c r="G107" s="257"/>
      <c r="H107" s="257"/>
      <c r="I107" s="257"/>
    </row>
    <row r="108" spans="1:9" s="8" customFormat="1" ht="0.75" customHeight="1">
      <c r="A108" s="232"/>
      <c r="B108" s="591"/>
      <c r="C108" s="591"/>
      <c r="D108" s="591"/>
      <c r="E108" s="591"/>
      <c r="F108" s="591"/>
      <c r="G108" s="591"/>
      <c r="H108" s="591"/>
      <c r="I108" s="232"/>
    </row>
  </sheetData>
  <sheetProtection/>
  <mergeCells count="9">
    <mergeCell ref="B108:H108"/>
    <mergeCell ref="H7:I7"/>
    <mergeCell ref="D7:E7"/>
    <mergeCell ref="F7:G7"/>
    <mergeCell ref="A65:C65"/>
    <mergeCell ref="A7:A8"/>
    <mergeCell ref="B7:B8"/>
    <mergeCell ref="C7:C8"/>
    <mergeCell ref="A10:C10"/>
  </mergeCells>
  <printOptions horizontalCentered="1"/>
  <pageMargins left="0.15748031496062992" right="0.7480314960629921" top="0.5905511811023623" bottom="0.5905511811023623" header="0.5118110236220472" footer="0.5118110236220472"/>
  <pageSetup horizontalDpi="600" verticalDpi="600" orientation="landscape" paperSize="9" scale="80" r:id="rId1"/>
  <headerFooter alignWithMargins="0">
    <oddFooter xml:space="preserve">&amp;R&amp;P+27  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SheetLayoutView="100" workbookViewId="0" topLeftCell="A1">
      <selection activeCell="K32" sqref="K32"/>
    </sheetView>
  </sheetViews>
  <sheetFormatPr defaultColWidth="9.00390625" defaultRowHeight="12.75"/>
  <cols>
    <col min="1" max="1" width="23.125" style="9" customWidth="1"/>
    <col min="2" max="2" width="7.875" style="9" customWidth="1"/>
    <col min="3" max="3" width="22.75390625" style="9" customWidth="1"/>
    <col min="4" max="4" width="12.625" style="9" customWidth="1"/>
    <col min="5" max="5" width="10.875" style="9" customWidth="1"/>
    <col min="6" max="6" width="8.875" style="9" customWidth="1"/>
    <col min="7" max="7" width="10.00390625" style="9" customWidth="1"/>
    <col min="8" max="8" width="15.00390625" style="9" customWidth="1"/>
    <col min="9" max="9" width="6.875" style="9" customWidth="1"/>
    <col min="10" max="10" width="8.875" style="9" customWidth="1"/>
    <col min="11" max="11" width="15.625" style="9" customWidth="1"/>
    <col min="12" max="12" width="11.75390625" style="9" bestFit="1" customWidth="1"/>
    <col min="13" max="16384" width="9.125" style="9" customWidth="1"/>
  </cols>
  <sheetData>
    <row r="1" spans="1:7" ht="12.75">
      <c r="A1" s="95"/>
      <c r="B1" s="96" t="s">
        <v>195</v>
      </c>
      <c r="C1" s="87"/>
      <c r="D1" s="91"/>
      <c r="E1" s="91"/>
      <c r="F1" s="91"/>
      <c r="G1" s="93"/>
    </row>
    <row r="2" spans="1:7" ht="12.75">
      <c r="A2" s="95"/>
      <c r="B2" s="96" t="s">
        <v>196</v>
      </c>
      <c r="C2" s="87"/>
      <c r="D2" s="91"/>
      <c r="E2" s="91"/>
      <c r="F2" s="91"/>
      <c r="G2" s="93"/>
    </row>
    <row r="3" spans="1:7" ht="12.75">
      <c r="A3" s="95"/>
      <c r="B3" s="96" t="s">
        <v>198</v>
      </c>
      <c r="C3" s="87"/>
      <c r="D3" s="91"/>
      <c r="E3" s="91"/>
      <c r="F3" s="91"/>
      <c r="G3" s="93"/>
    </row>
    <row r="4" spans="1:7" ht="14.25">
      <c r="A4" s="95"/>
      <c r="B4" s="96" t="s">
        <v>197</v>
      </c>
      <c r="C4" s="88" t="s">
        <v>233</v>
      </c>
      <c r="D4" s="92"/>
      <c r="E4" s="92"/>
      <c r="F4" s="92"/>
      <c r="G4" s="94"/>
    </row>
    <row r="5" spans="1:14" ht="30" customHeight="1">
      <c r="A5" s="561" t="s">
        <v>68</v>
      </c>
      <c r="B5" s="561" t="s">
        <v>69</v>
      </c>
      <c r="C5" s="561" t="s">
        <v>70</v>
      </c>
      <c r="D5" s="561" t="s">
        <v>71</v>
      </c>
      <c r="E5" s="561" t="s">
        <v>72</v>
      </c>
      <c r="F5" s="605" t="s">
        <v>752</v>
      </c>
      <c r="G5" s="520"/>
      <c r="H5" s="521"/>
      <c r="I5" s="604" t="s">
        <v>269</v>
      </c>
      <c r="J5" s="604"/>
      <c r="K5" s="604"/>
      <c r="L5" s="26"/>
      <c r="M5" s="26"/>
      <c r="N5" s="4"/>
    </row>
    <row r="6" spans="1:14" ht="55.5" customHeight="1" thickBot="1">
      <c r="A6" s="561"/>
      <c r="B6" s="561"/>
      <c r="C6" s="561"/>
      <c r="D6" s="561"/>
      <c r="E6" s="561"/>
      <c r="F6" s="72" t="s">
        <v>73</v>
      </c>
      <c r="G6" s="75" t="s">
        <v>74</v>
      </c>
      <c r="H6" s="127" t="s">
        <v>75</v>
      </c>
      <c r="I6" s="72" t="s">
        <v>73</v>
      </c>
      <c r="J6" s="75" t="s">
        <v>74</v>
      </c>
      <c r="K6" s="127" t="s">
        <v>75</v>
      </c>
      <c r="L6" s="4"/>
      <c r="M6" s="4"/>
      <c r="N6" s="4"/>
    </row>
    <row r="7" spans="1:14" ht="13.5" thickBot="1">
      <c r="A7" s="73" t="s">
        <v>137</v>
      </c>
      <c r="B7" s="73"/>
      <c r="C7" s="73"/>
      <c r="D7" s="73"/>
      <c r="E7" s="73"/>
      <c r="F7" s="73"/>
      <c r="G7" s="120"/>
      <c r="H7" s="79"/>
      <c r="I7" s="126"/>
      <c r="J7" s="124"/>
      <c r="K7" s="79"/>
      <c r="L7" s="4"/>
      <c r="M7" s="4"/>
      <c r="N7" s="4"/>
    </row>
    <row r="8" spans="1:11" ht="10.5" customHeight="1">
      <c r="A8" s="80"/>
      <c r="B8" s="80"/>
      <c r="C8" s="80"/>
      <c r="D8" s="80"/>
      <c r="E8" s="80"/>
      <c r="F8" s="80"/>
      <c r="G8" s="80"/>
      <c r="H8" s="81"/>
      <c r="I8" s="80"/>
      <c r="J8" s="82"/>
      <c r="K8" s="81"/>
    </row>
    <row r="9" spans="1:18" ht="10.5" customHeight="1" thickBot="1">
      <c r="A9" s="80"/>
      <c r="B9" s="80"/>
      <c r="C9" s="80"/>
      <c r="D9" s="80"/>
      <c r="E9" s="80"/>
      <c r="F9" s="80"/>
      <c r="G9" s="80"/>
      <c r="H9" s="128"/>
      <c r="I9" s="80"/>
      <c r="J9" s="82"/>
      <c r="K9" s="128"/>
      <c r="Q9" s="78"/>
      <c r="R9" s="78"/>
    </row>
    <row r="10" spans="1:18" ht="15.75" thickBot="1">
      <c r="A10" s="73" t="s">
        <v>138</v>
      </c>
      <c r="B10" s="73"/>
      <c r="C10" s="73"/>
      <c r="D10" s="73"/>
      <c r="E10" s="73"/>
      <c r="F10" s="73"/>
      <c r="G10" s="120"/>
      <c r="H10" s="372">
        <v>7492.65</v>
      </c>
      <c r="I10" s="373"/>
      <c r="J10" s="374"/>
      <c r="K10" s="372">
        <v>4000</v>
      </c>
      <c r="Q10" s="78"/>
      <c r="R10" s="78"/>
    </row>
    <row r="11" spans="1:18" ht="10.5" customHeight="1">
      <c r="A11" s="80"/>
      <c r="B11" s="83"/>
      <c r="C11" s="83"/>
      <c r="D11" s="83"/>
      <c r="E11" s="83"/>
      <c r="F11" s="80"/>
      <c r="G11" s="80"/>
      <c r="H11" s="375"/>
      <c r="I11" s="376"/>
      <c r="J11" s="377"/>
      <c r="K11" s="375"/>
      <c r="Q11" s="78"/>
      <c r="R11" s="78"/>
    </row>
    <row r="12" spans="1:18" ht="10.5" customHeight="1" thickBot="1">
      <c r="A12" s="80"/>
      <c r="B12" s="83"/>
      <c r="C12" s="83"/>
      <c r="D12" s="83"/>
      <c r="E12" s="83"/>
      <c r="F12" s="80"/>
      <c r="G12" s="80"/>
      <c r="H12" s="378"/>
      <c r="I12" s="376"/>
      <c r="J12" s="377"/>
      <c r="K12" s="378"/>
      <c r="Q12" s="78"/>
      <c r="R12" s="78"/>
    </row>
    <row r="13" spans="1:18" ht="15.75" thickBot="1">
      <c r="A13" s="73" t="s">
        <v>139</v>
      </c>
      <c r="B13" s="73"/>
      <c r="C13" s="73"/>
      <c r="D13" s="73"/>
      <c r="E13" s="73"/>
      <c r="F13" s="73"/>
      <c r="G13" s="120"/>
      <c r="H13" s="372"/>
      <c r="I13" s="373"/>
      <c r="J13" s="374"/>
      <c r="K13" s="372"/>
      <c r="L13" s="503"/>
      <c r="Q13" s="78"/>
      <c r="R13" s="78"/>
    </row>
    <row r="14" spans="1:18" ht="15">
      <c r="A14" s="73"/>
      <c r="B14" s="73"/>
      <c r="C14" s="73"/>
      <c r="D14" s="73"/>
      <c r="E14" s="73"/>
      <c r="F14" s="73"/>
      <c r="G14" s="120"/>
      <c r="H14" s="397"/>
      <c r="I14" s="373"/>
      <c r="J14" s="374"/>
      <c r="K14" s="397"/>
      <c r="Q14" s="78"/>
      <c r="R14" s="78"/>
    </row>
    <row r="15" spans="1:18" ht="15">
      <c r="A15" s="73" t="s">
        <v>396</v>
      </c>
      <c r="B15" s="73"/>
      <c r="C15" s="73"/>
      <c r="D15" s="73"/>
      <c r="E15" s="73"/>
      <c r="F15" s="73"/>
      <c r="G15" s="120"/>
      <c r="H15" s="397">
        <v>949662.41</v>
      </c>
      <c r="I15" s="373"/>
      <c r="J15" s="374"/>
      <c r="K15" s="397">
        <v>1000000</v>
      </c>
      <c r="Q15" s="78"/>
      <c r="R15" s="78"/>
    </row>
    <row r="16" spans="1:11" ht="10.5" customHeight="1" thickBot="1">
      <c r="A16" s="80"/>
      <c r="B16" s="83"/>
      <c r="C16" s="83"/>
      <c r="D16" s="83"/>
      <c r="E16" s="83"/>
      <c r="F16" s="80"/>
      <c r="G16" s="80"/>
      <c r="H16" s="378"/>
      <c r="I16" s="376"/>
      <c r="J16" s="377"/>
      <c r="K16" s="378"/>
    </row>
    <row r="17" spans="1:11" ht="13.5" thickBot="1">
      <c r="A17" s="73" t="s">
        <v>140</v>
      </c>
      <c r="B17" s="73"/>
      <c r="C17" s="73"/>
      <c r="D17" s="73"/>
      <c r="E17" s="73"/>
      <c r="F17" s="73"/>
      <c r="G17" s="120"/>
      <c r="H17" s="372"/>
      <c r="I17" s="373"/>
      <c r="J17" s="374"/>
      <c r="K17" s="372"/>
    </row>
    <row r="18" spans="1:11" ht="13.5" customHeight="1">
      <c r="A18" s="73" t="s">
        <v>123</v>
      </c>
      <c r="B18" s="83" t="s">
        <v>161</v>
      </c>
      <c r="C18" s="77"/>
      <c r="D18" s="77"/>
      <c r="E18" s="77"/>
      <c r="F18" s="77"/>
      <c r="G18" s="77"/>
      <c r="H18" s="375">
        <v>284447.16</v>
      </c>
      <c r="I18" s="379"/>
      <c r="J18" s="380"/>
      <c r="K18" s="375">
        <v>350000</v>
      </c>
    </row>
    <row r="19" spans="1:11" ht="13.5" customHeight="1">
      <c r="A19" s="73" t="s">
        <v>124</v>
      </c>
      <c r="B19" s="83" t="s">
        <v>234</v>
      </c>
      <c r="C19" s="77"/>
      <c r="D19" s="77"/>
      <c r="E19" s="77"/>
      <c r="F19" s="77"/>
      <c r="G19" s="77"/>
      <c r="H19" s="376">
        <v>3744938.97</v>
      </c>
      <c r="I19" s="379"/>
      <c r="J19" s="380"/>
      <c r="K19" s="376">
        <v>3850000</v>
      </c>
    </row>
    <row r="20" spans="1:11" ht="13.5" customHeight="1">
      <c r="A20" s="73" t="s">
        <v>125</v>
      </c>
      <c r="B20" s="83" t="s">
        <v>163</v>
      </c>
      <c r="C20" s="77"/>
      <c r="D20" s="77"/>
      <c r="E20" s="77"/>
      <c r="F20" s="77"/>
      <c r="G20" s="77"/>
      <c r="H20" s="376">
        <v>444301.04</v>
      </c>
      <c r="I20" s="379"/>
      <c r="J20" s="380"/>
      <c r="K20" s="376">
        <v>764371.68</v>
      </c>
    </row>
    <row r="21" spans="1:11" ht="13.5" customHeight="1">
      <c r="A21" s="73" t="s">
        <v>126</v>
      </c>
      <c r="B21" s="83" t="s">
        <v>164</v>
      </c>
      <c r="C21" s="77"/>
      <c r="D21" s="77"/>
      <c r="E21" s="77"/>
      <c r="F21" s="77"/>
      <c r="G21" s="77"/>
      <c r="H21" s="376">
        <v>103683.99</v>
      </c>
      <c r="I21" s="379"/>
      <c r="J21" s="380"/>
      <c r="K21" s="376">
        <v>109125</v>
      </c>
    </row>
    <row r="22" spans="1:11" ht="24.75" customHeight="1">
      <c r="A22" s="73" t="s">
        <v>127</v>
      </c>
      <c r="B22" s="83" t="s">
        <v>162</v>
      </c>
      <c r="C22" s="77"/>
      <c r="D22" s="77"/>
      <c r="E22" s="77"/>
      <c r="F22" s="77"/>
      <c r="G22" s="77"/>
      <c r="H22" s="376">
        <v>7155.46</v>
      </c>
      <c r="I22" s="379"/>
      <c r="J22" s="380"/>
      <c r="K22" s="376">
        <v>10000</v>
      </c>
    </row>
    <row r="23" spans="1:11" ht="13.5" customHeight="1">
      <c r="A23" s="73" t="s">
        <v>128</v>
      </c>
      <c r="B23" s="83" t="s">
        <v>145</v>
      </c>
      <c r="C23" s="77"/>
      <c r="D23" s="77"/>
      <c r="E23" s="77"/>
      <c r="F23" s="77"/>
      <c r="G23" s="77"/>
      <c r="H23" s="376">
        <v>1563910.04</v>
      </c>
      <c r="I23" s="379"/>
      <c r="J23" s="380"/>
      <c r="K23" s="376">
        <v>1728300</v>
      </c>
    </row>
    <row r="24" spans="1:11" ht="13.5" customHeight="1">
      <c r="A24" s="73" t="s">
        <v>129</v>
      </c>
      <c r="B24" s="83" t="s">
        <v>142</v>
      </c>
      <c r="C24" s="77"/>
      <c r="D24" s="77"/>
      <c r="E24" s="77"/>
      <c r="F24" s="77"/>
      <c r="G24" s="77"/>
      <c r="H24" s="376">
        <v>4043422.89</v>
      </c>
      <c r="I24" s="379"/>
      <c r="J24" s="380"/>
      <c r="K24" s="376">
        <v>4555000</v>
      </c>
    </row>
    <row r="25" spans="1:11" ht="13.5" customHeight="1">
      <c r="A25" s="73" t="s">
        <v>130</v>
      </c>
      <c r="B25" s="83" t="s">
        <v>143</v>
      </c>
      <c r="C25" s="77"/>
      <c r="D25" s="77"/>
      <c r="E25" s="77"/>
      <c r="F25" s="77"/>
      <c r="G25" s="77"/>
      <c r="H25" s="376"/>
      <c r="I25" s="379"/>
      <c r="J25" s="380"/>
      <c r="K25" s="376"/>
    </row>
    <row r="26" spans="1:11" ht="13.5" customHeight="1">
      <c r="A26" s="73" t="s">
        <v>131</v>
      </c>
      <c r="B26" s="83" t="s">
        <v>165</v>
      </c>
      <c r="C26" s="77"/>
      <c r="D26" s="77"/>
      <c r="E26" s="77"/>
      <c r="F26" s="77"/>
      <c r="G26" s="77"/>
      <c r="H26" s="376">
        <v>83077.04</v>
      </c>
      <c r="I26" s="379"/>
      <c r="J26" s="380"/>
      <c r="K26" s="376">
        <v>84000</v>
      </c>
    </row>
    <row r="27" spans="1:11" ht="13.5" customHeight="1">
      <c r="A27" s="73" t="s">
        <v>132</v>
      </c>
      <c r="B27" s="83" t="s">
        <v>160</v>
      </c>
      <c r="C27" s="77"/>
      <c r="D27" s="77"/>
      <c r="E27" s="77"/>
      <c r="F27" s="77"/>
      <c r="G27" s="77"/>
      <c r="H27" s="376">
        <v>114559.37</v>
      </c>
      <c r="I27" s="379"/>
      <c r="J27" s="380"/>
      <c r="K27" s="376">
        <v>120000</v>
      </c>
    </row>
    <row r="28" spans="1:11" ht="13.5" customHeight="1">
      <c r="A28" s="73" t="s">
        <v>133</v>
      </c>
      <c r="B28" s="83" t="s">
        <v>146</v>
      </c>
      <c r="C28" s="77"/>
      <c r="D28" s="77"/>
      <c r="E28" s="77"/>
      <c r="F28" s="77"/>
      <c r="G28" s="77"/>
      <c r="H28" s="376"/>
      <c r="I28" s="379"/>
      <c r="J28" s="379"/>
      <c r="K28" s="376"/>
    </row>
    <row r="29" spans="1:11" ht="13.5" customHeight="1">
      <c r="A29" s="73" t="s">
        <v>134</v>
      </c>
      <c r="B29" s="83" t="s">
        <v>166</v>
      </c>
      <c r="C29" s="77"/>
      <c r="D29" s="77"/>
      <c r="E29" s="77"/>
      <c r="F29" s="77"/>
      <c r="G29" s="77"/>
      <c r="H29" s="376">
        <v>2161097.3</v>
      </c>
      <c r="I29" s="379"/>
      <c r="J29" s="379"/>
      <c r="K29" s="376">
        <v>2251699.3</v>
      </c>
    </row>
    <row r="30" spans="1:11" ht="13.5" customHeight="1">
      <c r="A30" s="73" t="s">
        <v>135</v>
      </c>
      <c r="B30" s="83" t="s">
        <v>167</v>
      </c>
      <c r="C30" s="77"/>
      <c r="D30" s="77"/>
      <c r="E30" s="77"/>
      <c r="F30" s="77"/>
      <c r="G30" s="77"/>
      <c r="H30" s="376"/>
      <c r="I30" s="379"/>
      <c r="J30" s="379"/>
      <c r="K30" s="376"/>
    </row>
    <row r="31" spans="1:11" ht="13.5" thickBot="1">
      <c r="A31" s="73" t="s">
        <v>136</v>
      </c>
      <c r="B31" s="83" t="s">
        <v>144</v>
      </c>
      <c r="C31" s="77"/>
      <c r="D31" s="77"/>
      <c r="E31" s="77"/>
      <c r="F31" s="77"/>
      <c r="G31" s="77"/>
      <c r="H31" s="378">
        <v>4588.68</v>
      </c>
      <c r="I31" s="379"/>
      <c r="J31" s="379"/>
      <c r="K31" s="378">
        <v>6504.02</v>
      </c>
    </row>
    <row r="32" spans="1:11" ht="15" thickBot="1">
      <c r="A32" s="121" t="s">
        <v>147</v>
      </c>
      <c r="B32" s="122"/>
      <c r="C32" s="122"/>
      <c r="D32" s="122"/>
      <c r="E32" s="122"/>
      <c r="F32" s="123"/>
      <c r="G32" s="125"/>
      <c r="H32" s="384">
        <f>H10+H18+H19+H20+H21+H22+H23+H24+H26+H27+H29+H31</f>
        <v>12562674.59</v>
      </c>
      <c r="I32" s="381"/>
      <c r="J32" s="382"/>
      <c r="K32" s="383">
        <f>K10+K18+K19+K20+K21+K22+K23+K24+K26+K27+K29+K31</f>
        <v>13833000</v>
      </c>
    </row>
    <row r="33" spans="1:11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2:11" s="12" customFormat="1" ht="15.75">
      <c r="B34" s="6"/>
      <c r="C34" s="6"/>
      <c r="D34" s="6"/>
      <c r="E34" s="6"/>
      <c r="F34" s="6"/>
      <c r="G34" s="6"/>
      <c r="H34" s="6"/>
      <c r="I34" s="6"/>
      <c r="J34" s="6"/>
      <c r="K34" s="6"/>
    </row>
  </sheetData>
  <sheetProtection/>
  <mergeCells count="7">
    <mergeCell ref="E5:E6"/>
    <mergeCell ref="I5:K5"/>
    <mergeCell ref="F5:H5"/>
    <mergeCell ref="A5:A6"/>
    <mergeCell ref="B5:B6"/>
    <mergeCell ref="C5:C6"/>
    <mergeCell ref="D5:D6"/>
  </mergeCells>
  <printOptions/>
  <pageMargins left="0.2362204724409449" right="0.2362204724409449" top="0.7480314960629921" bottom="0.7480314960629921" header="0.31496062992125984" footer="0.31496062992125984"/>
  <pageSetup fitToHeight="0" horizontalDpi="1200" verticalDpi="1200" orientation="landscape" paperSize="9" r:id="rId1"/>
  <headerFooter alignWithMargins="0">
    <oddFooter>&amp;R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5.375" style="11" customWidth="1"/>
    <col min="2" max="2" width="40.00390625" style="11" customWidth="1"/>
    <col min="3" max="3" width="12.75390625" style="11" customWidth="1"/>
    <col min="4" max="4" width="12.625" style="11" customWidth="1"/>
    <col min="5" max="5" width="9.125" style="11" customWidth="1"/>
    <col min="6" max="6" width="13.125" style="11" bestFit="1" customWidth="1"/>
    <col min="7" max="16384" width="9.125" style="11" customWidth="1"/>
  </cols>
  <sheetData>
    <row r="1" spans="1:7" s="12" customFormat="1" ht="15.75">
      <c r="A1" s="95"/>
      <c r="B1" s="96" t="s">
        <v>195</v>
      </c>
      <c r="C1" s="87"/>
      <c r="D1" s="91"/>
      <c r="E1" s="91"/>
      <c r="F1" s="91"/>
      <c r="G1" s="93"/>
    </row>
    <row r="2" spans="1:7" s="12" customFormat="1" ht="15.75">
      <c r="A2" s="95"/>
      <c r="B2" s="96" t="s">
        <v>196</v>
      </c>
      <c r="C2" s="87"/>
      <c r="D2" s="91"/>
      <c r="E2" s="91"/>
      <c r="F2" s="91"/>
      <c r="G2" s="93"/>
    </row>
    <row r="3" spans="1:7" s="12" customFormat="1" ht="15.75">
      <c r="A3" s="95"/>
      <c r="B3" s="96" t="s">
        <v>198</v>
      </c>
      <c r="C3" s="87"/>
      <c r="D3" s="91"/>
      <c r="E3" s="91"/>
      <c r="F3" s="91"/>
      <c r="G3" s="93"/>
    </row>
    <row r="4" spans="1:7" ht="14.25">
      <c r="A4" s="95"/>
      <c r="B4" s="96" t="s">
        <v>197</v>
      </c>
      <c r="C4" s="88" t="s">
        <v>236</v>
      </c>
      <c r="D4" s="92"/>
      <c r="E4" s="92"/>
      <c r="F4" s="92"/>
      <c r="G4" s="94"/>
    </row>
    <row r="5" spans="1:4" ht="15.75">
      <c r="A5" s="44"/>
      <c r="B5" s="84"/>
      <c r="C5" s="64"/>
      <c r="D5" s="42"/>
    </row>
    <row r="6" spans="1:4" ht="12.75">
      <c r="A6" s="606" t="s">
        <v>65</v>
      </c>
      <c r="B6" s="561" t="s">
        <v>76</v>
      </c>
      <c r="C6" s="561" t="s">
        <v>75</v>
      </c>
      <c r="D6" s="561"/>
    </row>
    <row r="7" spans="1:6" ht="35.25" customHeight="1">
      <c r="A7" s="606"/>
      <c r="B7" s="561"/>
      <c r="C7" s="75" t="s">
        <v>753</v>
      </c>
      <c r="D7" s="75" t="s">
        <v>269</v>
      </c>
      <c r="F7" s="394"/>
    </row>
    <row r="8" spans="1:6" ht="29.25" customHeight="1">
      <c r="A8" s="101" t="s">
        <v>149</v>
      </c>
      <c r="B8" s="100" t="s">
        <v>154</v>
      </c>
      <c r="C8" s="385">
        <v>2081848.2</v>
      </c>
      <c r="D8" s="385">
        <v>2157228.8</v>
      </c>
      <c r="F8" s="394"/>
    </row>
    <row r="9" spans="1:6" ht="29.25" customHeight="1">
      <c r="A9" s="129" t="s">
        <v>150</v>
      </c>
      <c r="B9" s="100" t="s">
        <v>155</v>
      </c>
      <c r="C9" s="385"/>
      <c r="D9" s="385"/>
      <c r="F9" s="394"/>
    </row>
    <row r="10" spans="1:6" ht="29.25" customHeight="1">
      <c r="A10" s="101" t="s">
        <v>151</v>
      </c>
      <c r="B10" s="100" t="s">
        <v>156</v>
      </c>
      <c r="C10" s="385">
        <v>5226609.47</v>
      </c>
      <c r="D10" s="385">
        <v>4739155.08</v>
      </c>
      <c r="F10" s="394"/>
    </row>
    <row r="11" spans="1:6" s="12" customFormat="1" ht="29.25" customHeight="1">
      <c r="A11" s="130" t="s">
        <v>152</v>
      </c>
      <c r="B11" s="100" t="s">
        <v>157</v>
      </c>
      <c r="C11" s="386">
        <v>2551992.64</v>
      </c>
      <c r="D11" s="387">
        <v>2309259.12</v>
      </c>
      <c r="F11" s="395"/>
    </row>
    <row r="12" spans="1:6" s="12" customFormat="1" ht="29.25" customHeight="1">
      <c r="A12" s="101" t="s">
        <v>153</v>
      </c>
      <c r="B12" s="100" t="s">
        <v>158</v>
      </c>
      <c r="C12" s="385">
        <v>33526.8</v>
      </c>
      <c r="D12" s="385">
        <v>182357</v>
      </c>
      <c r="F12" s="395"/>
    </row>
    <row r="13" spans="1:4" ht="29.25" customHeight="1">
      <c r="A13" s="101" t="s">
        <v>148</v>
      </c>
      <c r="B13" s="100" t="s">
        <v>159</v>
      </c>
      <c r="C13" s="385">
        <f>SUM(C8:C12)</f>
        <v>9893977.110000001</v>
      </c>
      <c r="D13" s="385">
        <f>SUM(D8:D12)</f>
        <v>9388000</v>
      </c>
    </row>
  </sheetData>
  <sheetProtection/>
  <mergeCells count="3">
    <mergeCell ref="A6:A7"/>
    <mergeCell ref="B6:B7"/>
    <mergeCell ref="C6:D6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6"/>
  <sheetViews>
    <sheetView view="pageBreakPreview" zoomScaleSheetLayoutView="100" zoomScalePageLayoutView="0" workbookViewId="0" topLeftCell="A1">
      <selection activeCell="T13" sqref="T13"/>
    </sheetView>
  </sheetViews>
  <sheetFormatPr defaultColWidth="9.00390625" defaultRowHeight="12.75"/>
  <cols>
    <col min="1" max="1" width="21.375" style="13" customWidth="1"/>
    <col min="2" max="11" width="4.00390625" style="13" customWidth="1"/>
    <col min="12" max="14" width="4.00390625" style="15" customWidth="1"/>
    <col min="15" max="15" width="4.00390625" style="28" customWidth="1"/>
    <col min="16" max="17" width="4.00390625" style="13" customWidth="1"/>
    <col min="18" max="19" width="4.00390625" style="15" customWidth="1"/>
    <col min="20" max="20" width="4.00390625" style="28" customWidth="1"/>
    <col min="21" max="22" width="4.00390625" style="13" customWidth="1"/>
    <col min="23" max="23" width="4.00390625" style="16" customWidth="1"/>
    <col min="24" max="30" width="4.00390625" style="13" customWidth="1"/>
    <col min="31" max="31" width="4.125" style="13" customWidth="1"/>
    <col min="32" max="32" width="4.00390625" style="13" customWidth="1"/>
    <col min="33" max="16384" width="9.125" style="13" customWidth="1"/>
  </cols>
  <sheetData>
    <row r="1" spans="1:17" ht="15.75" customHeight="1">
      <c r="A1" s="85"/>
      <c r="B1" s="86" t="s">
        <v>195</v>
      </c>
      <c r="C1" s="137" t="s">
        <v>250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/>
    </row>
    <row r="2" spans="1:17" ht="15.75" customHeight="1">
      <c r="A2" s="85"/>
      <c r="B2" s="86" t="s">
        <v>196</v>
      </c>
      <c r="C2" s="137" t="s">
        <v>251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5.75">
      <c r="A3" s="85"/>
      <c r="B3" s="86" t="s">
        <v>198</v>
      </c>
      <c r="C3" s="137" t="s">
        <v>264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</row>
    <row r="4" spans="1:17" ht="15.75">
      <c r="A4" s="85"/>
      <c r="B4" s="86" t="s">
        <v>197</v>
      </c>
      <c r="C4" s="88" t="s">
        <v>246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90"/>
    </row>
    <row r="5" spans="1:10" ht="12.75" customHeight="1">
      <c r="A5" s="44"/>
      <c r="C5" s="43"/>
      <c r="D5" s="24"/>
      <c r="E5" s="24"/>
      <c r="F5" s="24"/>
      <c r="G5" s="24"/>
      <c r="H5" s="24"/>
      <c r="I5" s="24"/>
      <c r="J5" s="24"/>
    </row>
    <row r="6" spans="1:32" s="40" customFormat="1" ht="34.5" customHeight="1">
      <c r="A6" s="539" t="s">
        <v>112</v>
      </c>
      <c r="B6" s="537" t="s">
        <v>252</v>
      </c>
      <c r="C6" s="537" t="s">
        <v>253</v>
      </c>
      <c r="D6" s="537" t="s">
        <v>254</v>
      </c>
      <c r="E6" s="536" t="s">
        <v>113</v>
      </c>
      <c r="F6" s="536"/>
      <c r="G6" s="536"/>
      <c r="H6" s="536"/>
      <c r="I6" s="539" t="s">
        <v>204</v>
      </c>
      <c r="J6" s="539"/>
      <c r="K6" s="539"/>
      <c r="L6" s="539"/>
      <c r="M6" s="539"/>
      <c r="N6" s="539"/>
      <c r="O6" s="539"/>
      <c r="P6" s="539"/>
      <c r="Q6" s="539"/>
      <c r="R6" s="539"/>
      <c r="S6" s="539"/>
      <c r="T6" s="539"/>
      <c r="U6" s="539"/>
      <c r="V6" s="539"/>
      <c r="W6" s="539"/>
      <c r="X6" s="539"/>
      <c r="Y6" s="539"/>
      <c r="Z6" s="539"/>
      <c r="AA6" s="539"/>
      <c r="AB6" s="539"/>
      <c r="AC6" s="539"/>
      <c r="AD6" s="536" t="s">
        <v>203</v>
      </c>
      <c r="AE6" s="536"/>
      <c r="AF6" s="536"/>
    </row>
    <row r="7" spans="1:32" s="24" customFormat="1" ht="47.25" customHeight="1">
      <c r="A7" s="539"/>
      <c r="B7" s="537"/>
      <c r="C7" s="537"/>
      <c r="D7" s="537"/>
      <c r="E7" s="537" t="s">
        <v>168</v>
      </c>
      <c r="F7" s="537" t="s">
        <v>81</v>
      </c>
      <c r="G7" s="537" t="s">
        <v>82</v>
      </c>
      <c r="H7" s="538" t="s">
        <v>61</v>
      </c>
      <c r="I7" s="537" t="s">
        <v>205</v>
      </c>
      <c r="J7" s="537" t="s">
        <v>199</v>
      </c>
      <c r="K7" s="537" t="s">
        <v>200</v>
      </c>
      <c r="L7" s="535" t="s">
        <v>169</v>
      </c>
      <c r="M7" s="535"/>
      <c r="N7" s="535"/>
      <c r="O7" s="535"/>
      <c r="P7" s="535"/>
      <c r="Q7" s="537" t="s">
        <v>170</v>
      </c>
      <c r="R7" s="537" t="s">
        <v>201</v>
      </c>
      <c r="S7" s="536" t="s">
        <v>171</v>
      </c>
      <c r="T7" s="536"/>
      <c r="U7" s="536"/>
      <c r="V7" s="536"/>
      <c r="W7" s="536"/>
      <c r="X7" s="536"/>
      <c r="Y7" s="537" t="s">
        <v>172</v>
      </c>
      <c r="Z7" s="537" t="s">
        <v>184</v>
      </c>
      <c r="AA7" s="537" t="s">
        <v>173</v>
      </c>
      <c r="AB7" s="537" t="s">
        <v>114</v>
      </c>
      <c r="AC7" s="537" t="s">
        <v>174</v>
      </c>
      <c r="AD7" s="536"/>
      <c r="AE7" s="536"/>
      <c r="AF7" s="536"/>
    </row>
    <row r="8" spans="1:32" s="24" customFormat="1" ht="87" customHeight="1">
      <c r="A8" s="539"/>
      <c r="B8" s="537"/>
      <c r="C8" s="537"/>
      <c r="D8" s="537"/>
      <c r="E8" s="537"/>
      <c r="F8" s="537"/>
      <c r="G8" s="537"/>
      <c r="H8" s="538"/>
      <c r="I8" s="537"/>
      <c r="J8" s="537"/>
      <c r="K8" s="537"/>
      <c r="L8" s="116" t="s">
        <v>168</v>
      </c>
      <c r="M8" s="116" t="s">
        <v>81</v>
      </c>
      <c r="N8" s="116" t="s">
        <v>82</v>
      </c>
      <c r="O8" s="116" t="s">
        <v>114</v>
      </c>
      <c r="P8" s="117" t="s">
        <v>206</v>
      </c>
      <c r="Q8" s="537"/>
      <c r="R8" s="537"/>
      <c r="S8" s="116" t="s">
        <v>83</v>
      </c>
      <c r="T8" s="116" t="s">
        <v>81</v>
      </c>
      <c r="U8" s="116" t="s">
        <v>175</v>
      </c>
      <c r="V8" s="117" t="s">
        <v>176</v>
      </c>
      <c r="W8" s="117" t="s">
        <v>177</v>
      </c>
      <c r="X8" s="117" t="s">
        <v>202</v>
      </c>
      <c r="Y8" s="537"/>
      <c r="Z8" s="537"/>
      <c r="AA8" s="537"/>
      <c r="AB8" s="537"/>
      <c r="AC8" s="537"/>
      <c r="AD8" s="116" t="s">
        <v>84</v>
      </c>
      <c r="AE8" s="116" t="s">
        <v>85</v>
      </c>
      <c r="AF8" s="116" t="s">
        <v>86</v>
      </c>
    </row>
    <row r="9" spans="1:32" s="29" customFormat="1" ht="15.75">
      <c r="A9" s="45" t="s">
        <v>505</v>
      </c>
      <c r="B9" s="45"/>
      <c r="C9" s="45"/>
      <c r="D9" s="45" t="e">
        <f aca="true" t="shared" si="0" ref="D9:D25">C9/H9/3.65</f>
        <v>#DIV/0!</v>
      </c>
      <c r="E9" s="46"/>
      <c r="F9" s="46"/>
      <c r="G9" s="47"/>
      <c r="H9" s="51">
        <f aca="true" t="shared" si="1" ref="H9:H25">SUM(E9:G9)</f>
        <v>0</v>
      </c>
      <c r="I9" s="48">
        <v>5</v>
      </c>
      <c r="J9" s="48"/>
      <c r="K9" s="48">
        <v>5</v>
      </c>
      <c r="L9" s="47">
        <v>4</v>
      </c>
      <c r="M9" s="47">
        <v>1</v>
      </c>
      <c r="N9" s="47"/>
      <c r="O9" s="47"/>
      <c r="P9" s="50">
        <f aca="true" t="shared" si="2" ref="P9:P25">SUM(L9:O9)</f>
        <v>5</v>
      </c>
      <c r="Q9" s="110">
        <f aca="true" t="shared" si="3" ref="Q9:Q25">I9-P9</f>
        <v>0</v>
      </c>
      <c r="R9" s="48">
        <v>7</v>
      </c>
      <c r="S9" s="49">
        <v>11</v>
      </c>
      <c r="T9" s="47">
        <v>5</v>
      </c>
      <c r="U9" s="47"/>
      <c r="V9" s="47"/>
      <c r="W9" s="47"/>
      <c r="X9" s="50">
        <f aca="true" t="shared" si="4" ref="X9:X25">SUM(S9:W9)</f>
        <v>16</v>
      </c>
      <c r="Y9" s="110">
        <f aca="true" t="shared" si="5" ref="Y9:Y25">R9-X9</f>
        <v>-9</v>
      </c>
      <c r="Z9" s="48"/>
      <c r="AA9" s="46"/>
      <c r="AB9" s="46"/>
      <c r="AC9" s="111">
        <f aca="true" t="shared" si="6" ref="AC9:AC25">Z9-(AA9+AB9)</f>
        <v>0</v>
      </c>
      <c r="AD9" s="48"/>
      <c r="AE9" s="48"/>
      <c r="AF9" s="48"/>
    </row>
    <row r="10" spans="1:32" s="29" customFormat="1" ht="15.75">
      <c r="A10" s="45" t="s">
        <v>506</v>
      </c>
      <c r="B10" s="45"/>
      <c r="C10" s="45"/>
      <c r="D10" s="45" t="e">
        <f t="shared" si="0"/>
        <v>#DIV/0!</v>
      </c>
      <c r="E10" s="46"/>
      <c r="F10" s="46"/>
      <c r="G10" s="46"/>
      <c r="H10" s="51">
        <f t="shared" si="1"/>
        <v>0</v>
      </c>
      <c r="I10" s="48">
        <v>16</v>
      </c>
      <c r="J10" s="48">
        <v>2</v>
      </c>
      <c r="K10" s="48">
        <v>13</v>
      </c>
      <c r="L10" s="47">
        <v>15</v>
      </c>
      <c r="M10" s="47">
        <v>2</v>
      </c>
      <c r="N10" s="47"/>
      <c r="O10" s="47"/>
      <c r="P10" s="50">
        <f t="shared" si="2"/>
        <v>17</v>
      </c>
      <c r="Q10" s="110">
        <f t="shared" si="3"/>
        <v>-1</v>
      </c>
      <c r="R10" s="48">
        <v>50</v>
      </c>
      <c r="S10" s="49">
        <v>50</v>
      </c>
      <c r="T10" s="47">
        <v>9</v>
      </c>
      <c r="U10" s="47"/>
      <c r="V10" s="47"/>
      <c r="W10" s="47"/>
      <c r="X10" s="50">
        <f t="shared" si="4"/>
        <v>59</v>
      </c>
      <c r="Y10" s="110">
        <f t="shared" si="5"/>
        <v>-9</v>
      </c>
      <c r="Z10" s="48">
        <v>2</v>
      </c>
      <c r="AA10" s="46">
        <v>2</v>
      </c>
      <c r="AB10" s="46"/>
      <c r="AC10" s="111">
        <f t="shared" si="6"/>
        <v>0</v>
      </c>
      <c r="AD10" s="48"/>
      <c r="AE10" s="48"/>
      <c r="AF10" s="48"/>
    </row>
    <row r="11" spans="1:32" s="29" customFormat="1" ht="15.75">
      <c r="A11" s="45"/>
      <c r="B11" s="45"/>
      <c r="C11" s="45"/>
      <c r="D11" s="45" t="e">
        <f t="shared" si="0"/>
        <v>#DIV/0!</v>
      </c>
      <c r="E11" s="46"/>
      <c r="F11" s="46"/>
      <c r="G11" s="46"/>
      <c r="H11" s="51">
        <f t="shared" si="1"/>
        <v>0</v>
      </c>
      <c r="I11" s="48"/>
      <c r="J11" s="48"/>
      <c r="K11" s="48"/>
      <c r="L11" s="47"/>
      <c r="M11" s="47"/>
      <c r="N11" s="47"/>
      <c r="O11" s="47"/>
      <c r="P11" s="50">
        <f t="shared" si="2"/>
        <v>0</v>
      </c>
      <c r="Q11" s="110">
        <f t="shared" si="3"/>
        <v>0</v>
      </c>
      <c r="R11" s="48"/>
      <c r="S11" s="49"/>
      <c r="T11" s="47"/>
      <c r="U11" s="47"/>
      <c r="V11" s="47"/>
      <c r="W11" s="47"/>
      <c r="X11" s="50">
        <f t="shared" si="4"/>
        <v>0</v>
      </c>
      <c r="Y11" s="110">
        <f t="shared" si="5"/>
        <v>0</v>
      </c>
      <c r="Z11" s="48"/>
      <c r="AA11" s="46"/>
      <c r="AB11" s="46"/>
      <c r="AC11" s="111">
        <f t="shared" si="6"/>
        <v>0</v>
      </c>
      <c r="AD11" s="48"/>
      <c r="AE11" s="48"/>
      <c r="AF11" s="48"/>
    </row>
    <row r="12" spans="1:32" s="29" customFormat="1" ht="15.75">
      <c r="A12" s="45"/>
      <c r="B12" s="45"/>
      <c r="C12" s="45"/>
      <c r="D12" s="45" t="e">
        <f t="shared" si="0"/>
        <v>#DIV/0!</v>
      </c>
      <c r="E12" s="46"/>
      <c r="F12" s="46"/>
      <c r="G12" s="46"/>
      <c r="H12" s="51">
        <f t="shared" si="1"/>
        <v>0</v>
      </c>
      <c r="I12" s="48"/>
      <c r="J12" s="48"/>
      <c r="K12" s="48"/>
      <c r="L12" s="47"/>
      <c r="M12" s="47"/>
      <c r="N12" s="47"/>
      <c r="O12" s="47"/>
      <c r="P12" s="50">
        <f t="shared" si="2"/>
        <v>0</v>
      </c>
      <c r="Q12" s="110">
        <f t="shared" si="3"/>
        <v>0</v>
      </c>
      <c r="R12" s="48"/>
      <c r="S12" s="49"/>
      <c r="T12" s="47"/>
      <c r="U12" s="47"/>
      <c r="V12" s="47"/>
      <c r="W12" s="47"/>
      <c r="X12" s="50">
        <f t="shared" si="4"/>
        <v>0</v>
      </c>
      <c r="Y12" s="110">
        <f t="shared" si="5"/>
        <v>0</v>
      </c>
      <c r="Z12" s="48"/>
      <c r="AA12" s="46"/>
      <c r="AB12" s="46"/>
      <c r="AC12" s="111">
        <f t="shared" si="6"/>
        <v>0</v>
      </c>
      <c r="AD12" s="48"/>
      <c r="AE12" s="48"/>
      <c r="AF12" s="48"/>
    </row>
    <row r="13" spans="1:32" s="29" customFormat="1" ht="15.75">
      <c r="A13" s="45"/>
      <c r="B13" s="45"/>
      <c r="C13" s="45"/>
      <c r="D13" s="45" t="e">
        <f t="shared" si="0"/>
        <v>#DIV/0!</v>
      </c>
      <c r="E13" s="46"/>
      <c r="F13" s="46"/>
      <c r="G13" s="46"/>
      <c r="H13" s="51">
        <f t="shared" si="1"/>
        <v>0</v>
      </c>
      <c r="I13" s="48"/>
      <c r="J13" s="48"/>
      <c r="K13" s="48"/>
      <c r="L13" s="47"/>
      <c r="M13" s="47"/>
      <c r="N13" s="47"/>
      <c r="O13" s="47"/>
      <c r="P13" s="50">
        <f t="shared" si="2"/>
        <v>0</v>
      </c>
      <c r="Q13" s="110">
        <f t="shared" si="3"/>
        <v>0</v>
      </c>
      <c r="R13" s="48"/>
      <c r="S13" s="49"/>
      <c r="T13" s="47"/>
      <c r="U13" s="47"/>
      <c r="V13" s="47"/>
      <c r="W13" s="47"/>
      <c r="X13" s="50">
        <f t="shared" si="4"/>
        <v>0</v>
      </c>
      <c r="Y13" s="110">
        <f t="shared" si="5"/>
        <v>0</v>
      </c>
      <c r="Z13" s="48"/>
      <c r="AA13" s="46"/>
      <c r="AB13" s="46"/>
      <c r="AC13" s="111">
        <f t="shared" si="6"/>
        <v>0</v>
      </c>
      <c r="AD13" s="48"/>
      <c r="AE13" s="48"/>
      <c r="AF13" s="48"/>
    </row>
    <row r="14" spans="1:32" s="29" customFormat="1" ht="15.75">
      <c r="A14" s="45"/>
      <c r="B14" s="45"/>
      <c r="C14" s="45"/>
      <c r="D14" s="45" t="e">
        <f t="shared" si="0"/>
        <v>#DIV/0!</v>
      </c>
      <c r="E14" s="46"/>
      <c r="F14" s="46"/>
      <c r="G14" s="46"/>
      <c r="H14" s="51">
        <f t="shared" si="1"/>
        <v>0</v>
      </c>
      <c r="I14" s="48"/>
      <c r="J14" s="48"/>
      <c r="K14" s="48"/>
      <c r="L14" s="47"/>
      <c r="M14" s="47"/>
      <c r="N14" s="47"/>
      <c r="O14" s="47"/>
      <c r="P14" s="50">
        <f t="shared" si="2"/>
        <v>0</v>
      </c>
      <c r="Q14" s="110">
        <f t="shared" si="3"/>
        <v>0</v>
      </c>
      <c r="R14" s="48"/>
      <c r="S14" s="49"/>
      <c r="T14" s="47"/>
      <c r="U14" s="47"/>
      <c r="V14" s="47"/>
      <c r="W14" s="47"/>
      <c r="X14" s="50">
        <f t="shared" si="4"/>
        <v>0</v>
      </c>
      <c r="Y14" s="110">
        <f t="shared" si="5"/>
        <v>0</v>
      </c>
      <c r="Z14" s="48"/>
      <c r="AA14" s="46"/>
      <c r="AB14" s="46"/>
      <c r="AC14" s="111">
        <f t="shared" si="6"/>
        <v>0</v>
      </c>
      <c r="AD14" s="48"/>
      <c r="AE14" s="48"/>
      <c r="AF14" s="48"/>
    </row>
    <row r="15" spans="1:32" s="29" customFormat="1" ht="15.75">
      <c r="A15" s="45"/>
      <c r="B15" s="45"/>
      <c r="C15" s="45"/>
      <c r="D15" s="45" t="e">
        <f t="shared" si="0"/>
        <v>#DIV/0!</v>
      </c>
      <c r="E15" s="46"/>
      <c r="F15" s="46"/>
      <c r="G15" s="46"/>
      <c r="H15" s="51">
        <f t="shared" si="1"/>
        <v>0</v>
      </c>
      <c r="I15" s="48"/>
      <c r="J15" s="48"/>
      <c r="K15" s="48"/>
      <c r="L15" s="47"/>
      <c r="M15" s="47"/>
      <c r="N15" s="47"/>
      <c r="O15" s="47"/>
      <c r="P15" s="50">
        <f t="shared" si="2"/>
        <v>0</v>
      </c>
      <c r="Q15" s="110">
        <f t="shared" si="3"/>
        <v>0</v>
      </c>
      <c r="R15" s="48"/>
      <c r="S15" s="49"/>
      <c r="T15" s="47"/>
      <c r="U15" s="47"/>
      <c r="V15" s="47"/>
      <c r="W15" s="47"/>
      <c r="X15" s="50">
        <f t="shared" si="4"/>
        <v>0</v>
      </c>
      <c r="Y15" s="110">
        <f t="shared" si="5"/>
        <v>0</v>
      </c>
      <c r="Z15" s="48"/>
      <c r="AA15" s="46"/>
      <c r="AB15" s="46"/>
      <c r="AC15" s="111">
        <f t="shared" si="6"/>
        <v>0</v>
      </c>
      <c r="AD15" s="48"/>
      <c r="AE15" s="48"/>
      <c r="AF15" s="48"/>
    </row>
    <row r="16" spans="1:32" s="29" customFormat="1" ht="15.75">
      <c r="A16" s="45"/>
      <c r="B16" s="45"/>
      <c r="C16" s="45"/>
      <c r="D16" s="45" t="e">
        <f t="shared" si="0"/>
        <v>#DIV/0!</v>
      </c>
      <c r="E16" s="46"/>
      <c r="F16" s="46"/>
      <c r="G16" s="46"/>
      <c r="H16" s="51">
        <f t="shared" si="1"/>
        <v>0</v>
      </c>
      <c r="I16" s="48"/>
      <c r="J16" s="48"/>
      <c r="K16" s="48"/>
      <c r="L16" s="47"/>
      <c r="M16" s="47"/>
      <c r="N16" s="47"/>
      <c r="O16" s="47"/>
      <c r="P16" s="50">
        <f t="shared" si="2"/>
        <v>0</v>
      </c>
      <c r="Q16" s="110">
        <f t="shared" si="3"/>
        <v>0</v>
      </c>
      <c r="R16" s="48"/>
      <c r="S16" s="49"/>
      <c r="T16" s="47"/>
      <c r="U16" s="47"/>
      <c r="V16" s="47"/>
      <c r="W16" s="47"/>
      <c r="X16" s="50">
        <f t="shared" si="4"/>
        <v>0</v>
      </c>
      <c r="Y16" s="110">
        <f t="shared" si="5"/>
        <v>0</v>
      </c>
      <c r="Z16" s="48"/>
      <c r="AA16" s="46"/>
      <c r="AB16" s="46"/>
      <c r="AC16" s="111">
        <f t="shared" si="6"/>
        <v>0</v>
      </c>
      <c r="AD16" s="48"/>
      <c r="AE16" s="48"/>
      <c r="AF16" s="48"/>
    </row>
    <row r="17" spans="1:32" s="29" customFormat="1" ht="15.75">
      <c r="A17" s="45"/>
      <c r="B17" s="45"/>
      <c r="C17" s="45"/>
      <c r="D17" s="45" t="e">
        <f t="shared" si="0"/>
        <v>#DIV/0!</v>
      </c>
      <c r="E17" s="46"/>
      <c r="F17" s="46"/>
      <c r="G17" s="46"/>
      <c r="H17" s="51">
        <f t="shared" si="1"/>
        <v>0</v>
      </c>
      <c r="I17" s="48"/>
      <c r="J17" s="48"/>
      <c r="K17" s="48"/>
      <c r="L17" s="47"/>
      <c r="M17" s="47"/>
      <c r="N17" s="47"/>
      <c r="O17" s="47"/>
      <c r="P17" s="50">
        <f t="shared" si="2"/>
        <v>0</v>
      </c>
      <c r="Q17" s="110">
        <f t="shared" si="3"/>
        <v>0</v>
      </c>
      <c r="R17" s="48"/>
      <c r="S17" s="49"/>
      <c r="T17" s="47"/>
      <c r="U17" s="47"/>
      <c r="V17" s="47"/>
      <c r="W17" s="47"/>
      <c r="X17" s="50">
        <f t="shared" si="4"/>
        <v>0</v>
      </c>
      <c r="Y17" s="110">
        <f t="shared" si="5"/>
        <v>0</v>
      </c>
      <c r="Z17" s="48"/>
      <c r="AA17" s="46"/>
      <c r="AB17" s="46"/>
      <c r="AC17" s="111">
        <f t="shared" si="6"/>
        <v>0</v>
      </c>
      <c r="AD17" s="48"/>
      <c r="AE17" s="48"/>
      <c r="AF17" s="48"/>
    </row>
    <row r="18" spans="1:32" s="29" customFormat="1" ht="15.75">
      <c r="A18" s="45"/>
      <c r="B18" s="45"/>
      <c r="C18" s="45"/>
      <c r="D18" s="45" t="e">
        <f t="shared" si="0"/>
        <v>#DIV/0!</v>
      </c>
      <c r="E18" s="46"/>
      <c r="F18" s="46"/>
      <c r="G18" s="46"/>
      <c r="H18" s="51">
        <f t="shared" si="1"/>
        <v>0</v>
      </c>
      <c r="I18" s="48"/>
      <c r="J18" s="48"/>
      <c r="K18" s="48"/>
      <c r="L18" s="47"/>
      <c r="M18" s="47"/>
      <c r="N18" s="47"/>
      <c r="O18" s="47"/>
      <c r="P18" s="50">
        <f t="shared" si="2"/>
        <v>0</v>
      </c>
      <c r="Q18" s="110">
        <f t="shared" si="3"/>
        <v>0</v>
      </c>
      <c r="R18" s="48"/>
      <c r="S18" s="49"/>
      <c r="T18" s="47"/>
      <c r="U18" s="47"/>
      <c r="V18" s="47"/>
      <c r="W18" s="47"/>
      <c r="X18" s="50">
        <f t="shared" si="4"/>
        <v>0</v>
      </c>
      <c r="Y18" s="110">
        <f t="shared" si="5"/>
        <v>0</v>
      </c>
      <c r="Z18" s="48"/>
      <c r="AA18" s="46"/>
      <c r="AB18" s="46"/>
      <c r="AC18" s="111">
        <f t="shared" si="6"/>
        <v>0</v>
      </c>
      <c r="AD18" s="48"/>
      <c r="AE18" s="48"/>
      <c r="AF18" s="48"/>
    </row>
    <row r="19" spans="1:32" s="29" customFormat="1" ht="15.75">
      <c r="A19" s="45"/>
      <c r="B19" s="45"/>
      <c r="C19" s="45"/>
      <c r="D19" s="45" t="e">
        <f t="shared" si="0"/>
        <v>#DIV/0!</v>
      </c>
      <c r="E19" s="46"/>
      <c r="F19" s="46"/>
      <c r="G19" s="46"/>
      <c r="H19" s="51">
        <f t="shared" si="1"/>
        <v>0</v>
      </c>
      <c r="I19" s="48"/>
      <c r="J19" s="48"/>
      <c r="K19" s="48"/>
      <c r="L19" s="47"/>
      <c r="M19" s="47"/>
      <c r="N19" s="47"/>
      <c r="O19" s="47"/>
      <c r="P19" s="50">
        <f t="shared" si="2"/>
        <v>0</v>
      </c>
      <c r="Q19" s="110">
        <f t="shared" si="3"/>
        <v>0</v>
      </c>
      <c r="R19" s="48"/>
      <c r="S19" s="49"/>
      <c r="T19" s="47"/>
      <c r="U19" s="47"/>
      <c r="V19" s="47"/>
      <c r="W19" s="47"/>
      <c r="X19" s="50">
        <f t="shared" si="4"/>
        <v>0</v>
      </c>
      <c r="Y19" s="110">
        <f t="shared" si="5"/>
        <v>0</v>
      </c>
      <c r="Z19" s="48"/>
      <c r="AA19" s="46"/>
      <c r="AB19" s="46"/>
      <c r="AC19" s="111">
        <f t="shared" si="6"/>
        <v>0</v>
      </c>
      <c r="AD19" s="48"/>
      <c r="AE19" s="48"/>
      <c r="AF19" s="48"/>
    </row>
    <row r="20" spans="1:32" s="29" customFormat="1" ht="15.75">
      <c r="A20" s="45"/>
      <c r="B20" s="45"/>
      <c r="C20" s="45"/>
      <c r="D20" s="45" t="e">
        <f t="shared" si="0"/>
        <v>#DIV/0!</v>
      </c>
      <c r="E20" s="46"/>
      <c r="F20" s="46"/>
      <c r="G20" s="46"/>
      <c r="H20" s="51">
        <f t="shared" si="1"/>
        <v>0</v>
      </c>
      <c r="I20" s="48"/>
      <c r="J20" s="48"/>
      <c r="K20" s="48"/>
      <c r="L20" s="47"/>
      <c r="M20" s="47"/>
      <c r="N20" s="47"/>
      <c r="O20" s="47"/>
      <c r="P20" s="50">
        <f t="shared" si="2"/>
        <v>0</v>
      </c>
      <c r="Q20" s="110">
        <f t="shared" si="3"/>
        <v>0</v>
      </c>
      <c r="R20" s="48"/>
      <c r="S20" s="49"/>
      <c r="T20" s="47"/>
      <c r="U20" s="47"/>
      <c r="V20" s="47"/>
      <c r="W20" s="47"/>
      <c r="X20" s="50">
        <f t="shared" si="4"/>
        <v>0</v>
      </c>
      <c r="Y20" s="110">
        <f t="shared" si="5"/>
        <v>0</v>
      </c>
      <c r="Z20" s="48"/>
      <c r="AA20" s="46"/>
      <c r="AB20" s="46"/>
      <c r="AC20" s="111">
        <f t="shared" si="6"/>
        <v>0</v>
      </c>
      <c r="AD20" s="48"/>
      <c r="AE20" s="48"/>
      <c r="AF20" s="48"/>
    </row>
    <row r="21" spans="1:32" s="29" customFormat="1" ht="15.75">
      <c r="A21" s="45"/>
      <c r="B21" s="45"/>
      <c r="C21" s="45"/>
      <c r="D21" s="45" t="e">
        <f t="shared" si="0"/>
        <v>#DIV/0!</v>
      </c>
      <c r="E21" s="46"/>
      <c r="F21" s="46"/>
      <c r="G21" s="46"/>
      <c r="H21" s="51">
        <f t="shared" si="1"/>
        <v>0</v>
      </c>
      <c r="I21" s="48"/>
      <c r="J21" s="48"/>
      <c r="K21" s="48"/>
      <c r="L21" s="47"/>
      <c r="M21" s="47"/>
      <c r="N21" s="47"/>
      <c r="O21" s="47"/>
      <c r="P21" s="50">
        <f t="shared" si="2"/>
        <v>0</v>
      </c>
      <c r="Q21" s="110">
        <f t="shared" si="3"/>
        <v>0</v>
      </c>
      <c r="R21" s="48"/>
      <c r="S21" s="49"/>
      <c r="T21" s="47"/>
      <c r="U21" s="47"/>
      <c r="V21" s="47"/>
      <c r="W21" s="47"/>
      <c r="X21" s="50">
        <f t="shared" si="4"/>
        <v>0</v>
      </c>
      <c r="Y21" s="110">
        <f t="shared" si="5"/>
        <v>0</v>
      </c>
      <c r="Z21" s="48"/>
      <c r="AA21" s="46"/>
      <c r="AB21" s="46"/>
      <c r="AC21" s="111">
        <f t="shared" si="6"/>
        <v>0</v>
      </c>
      <c r="AD21" s="48"/>
      <c r="AE21" s="48"/>
      <c r="AF21" s="48"/>
    </row>
    <row r="22" spans="1:32" s="29" customFormat="1" ht="15.75">
      <c r="A22" s="45"/>
      <c r="B22" s="45"/>
      <c r="C22" s="45"/>
      <c r="D22" s="45" t="e">
        <f t="shared" si="0"/>
        <v>#DIV/0!</v>
      </c>
      <c r="E22" s="46"/>
      <c r="F22" s="46"/>
      <c r="G22" s="46"/>
      <c r="H22" s="51">
        <f t="shared" si="1"/>
        <v>0</v>
      </c>
      <c r="I22" s="48"/>
      <c r="J22" s="48"/>
      <c r="K22" s="48"/>
      <c r="L22" s="47"/>
      <c r="M22" s="47"/>
      <c r="N22" s="47"/>
      <c r="O22" s="47"/>
      <c r="P22" s="50">
        <f t="shared" si="2"/>
        <v>0</v>
      </c>
      <c r="Q22" s="110">
        <f t="shared" si="3"/>
        <v>0</v>
      </c>
      <c r="R22" s="48"/>
      <c r="S22" s="49"/>
      <c r="T22" s="47"/>
      <c r="U22" s="47"/>
      <c r="V22" s="47"/>
      <c r="W22" s="47"/>
      <c r="X22" s="50">
        <f t="shared" si="4"/>
        <v>0</v>
      </c>
      <c r="Y22" s="110">
        <f t="shared" si="5"/>
        <v>0</v>
      </c>
      <c r="Z22" s="48"/>
      <c r="AA22" s="46"/>
      <c r="AB22" s="46"/>
      <c r="AC22" s="111">
        <f t="shared" si="6"/>
        <v>0</v>
      </c>
      <c r="AD22" s="48"/>
      <c r="AE22" s="48"/>
      <c r="AF22" s="48"/>
    </row>
    <row r="23" spans="1:32" s="29" customFormat="1" ht="15.75">
      <c r="A23" s="45"/>
      <c r="B23" s="45"/>
      <c r="C23" s="45"/>
      <c r="D23" s="45" t="e">
        <f t="shared" si="0"/>
        <v>#DIV/0!</v>
      </c>
      <c r="E23" s="46"/>
      <c r="F23" s="46"/>
      <c r="G23" s="46"/>
      <c r="H23" s="51">
        <f t="shared" si="1"/>
        <v>0</v>
      </c>
      <c r="I23" s="48"/>
      <c r="J23" s="48"/>
      <c r="K23" s="48"/>
      <c r="L23" s="47"/>
      <c r="M23" s="47"/>
      <c r="N23" s="47"/>
      <c r="O23" s="47"/>
      <c r="P23" s="50">
        <f t="shared" si="2"/>
        <v>0</v>
      </c>
      <c r="Q23" s="110">
        <f t="shared" si="3"/>
        <v>0</v>
      </c>
      <c r="R23" s="48"/>
      <c r="S23" s="49"/>
      <c r="T23" s="47"/>
      <c r="U23" s="47"/>
      <c r="V23" s="47"/>
      <c r="W23" s="47"/>
      <c r="X23" s="50">
        <f t="shared" si="4"/>
        <v>0</v>
      </c>
      <c r="Y23" s="110">
        <f t="shared" si="5"/>
        <v>0</v>
      </c>
      <c r="Z23" s="48"/>
      <c r="AA23" s="46"/>
      <c r="AB23" s="46"/>
      <c r="AC23" s="111">
        <f t="shared" si="6"/>
        <v>0</v>
      </c>
      <c r="AD23" s="48"/>
      <c r="AE23" s="48"/>
      <c r="AF23" s="48"/>
    </row>
    <row r="24" spans="1:32" s="29" customFormat="1" ht="15.75">
      <c r="A24" s="45"/>
      <c r="B24" s="45"/>
      <c r="C24" s="45"/>
      <c r="D24" s="45" t="e">
        <f t="shared" si="0"/>
        <v>#DIV/0!</v>
      </c>
      <c r="E24" s="46"/>
      <c r="F24" s="46"/>
      <c r="G24" s="46"/>
      <c r="H24" s="51">
        <f t="shared" si="1"/>
        <v>0</v>
      </c>
      <c r="I24" s="48"/>
      <c r="J24" s="48"/>
      <c r="K24" s="48"/>
      <c r="L24" s="47"/>
      <c r="M24" s="47"/>
      <c r="N24" s="47"/>
      <c r="O24" s="47"/>
      <c r="P24" s="50">
        <f t="shared" si="2"/>
        <v>0</v>
      </c>
      <c r="Q24" s="110">
        <f t="shared" si="3"/>
        <v>0</v>
      </c>
      <c r="R24" s="48"/>
      <c r="S24" s="49"/>
      <c r="T24" s="47"/>
      <c r="U24" s="47"/>
      <c r="V24" s="47"/>
      <c r="W24" s="47"/>
      <c r="X24" s="50">
        <f t="shared" si="4"/>
        <v>0</v>
      </c>
      <c r="Y24" s="110">
        <f t="shared" si="5"/>
        <v>0</v>
      </c>
      <c r="Z24" s="48"/>
      <c r="AA24" s="46"/>
      <c r="AB24" s="46"/>
      <c r="AC24" s="111">
        <f t="shared" si="6"/>
        <v>0</v>
      </c>
      <c r="AD24" s="48"/>
      <c r="AE24" s="48"/>
      <c r="AF24" s="48"/>
    </row>
    <row r="25" spans="1:32" ht="15.75" customHeight="1">
      <c r="A25" s="112"/>
      <c r="B25" s="51">
        <f>SUM(B9:B24)</f>
        <v>0</v>
      </c>
      <c r="C25" s="51">
        <f>SUM(C9:C24)</f>
        <v>0</v>
      </c>
      <c r="D25" s="51" t="e">
        <f t="shared" si="0"/>
        <v>#DIV/0!</v>
      </c>
      <c r="E25" s="51">
        <f>SUM(E9:E24)</f>
        <v>0</v>
      </c>
      <c r="F25" s="51">
        <f>SUM(F9:F24)</f>
        <v>0</v>
      </c>
      <c r="G25" s="51">
        <f>SUM(G9:G24)</f>
        <v>0</v>
      </c>
      <c r="H25" s="51">
        <f t="shared" si="1"/>
        <v>0</v>
      </c>
      <c r="I25" s="51">
        <f aca="true" t="shared" si="7" ref="I25:O25">SUM(I9:I24)</f>
        <v>21</v>
      </c>
      <c r="J25" s="51">
        <f t="shared" si="7"/>
        <v>2</v>
      </c>
      <c r="K25" s="51">
        <f t="shared" si="7"/>
        <v>18</v>
      </c>
      <c r="L25" s="51">
        <f t="shared" si="7"/>
        <v>19</v>
      </c>
      <c r="M25" s="51">
        <f t="shared" si="7"/>
        <v>3</v>
      </c>
      <c r="N25" s="51">
        <f t="shared" si="7"/>
        <v>0</v>
      </c>
      <c r="O25" s="51">
        <f t="shared" si="7"/>
        <v>0</v>
      </c>
      <c r="P25" s="50">
        <f t="shared" si="2"/>
        <v>22</v>
      </c>
      <c r="Q25" s="113">
        <f t="shared" si="3"/>
        <v>-1</v>
      </c>
      <c r="R25" s="51">
        <f aca="true" t="shared" si="8" ref="R25:W25">SUM(R9:R24)</f>
        <v>57</v>
      </c>
      <c r="S25" s="51">
        <f t="shared" si="8"/>
        <v>61</v>
      </c>
      <c r="T25" s="51">
        <f t="shared" si="8"/>
        <v>14</v>
      </c>
      <c r="U25" s="51">
        <f t="shared" si="8"/>
        <v>0</v>
      </c>
      <c r="V25" s="51">
        <f t="shared" si="8"/>
        <v>0</v>
      </c>
      <c r="W25" s="51">
        <f t="shared" si="8"/>
        <v>0</v>
      </c>
      <c r="X25" s="50">
        <f t="shared" si="4"/>
        <v>75</v>
      </c>
      <c r="Y25" s="113">
        <f t="shared" si="5"/>
        <v>-18</v>
      </c>
      <c r="Z25" s="51">
        <f>SUM(Z9:Z24)</f>
        <v>2</v>
      </c>
      <c r="AA25" s="51">
        <f>SUM(AA9:AA24)</f>
        <v>2</v>
      </c>
      <c r="AB25" s="51">
        <f>SUM(AB9:AB24)</f>
        <v>0</v>
      </c>
      <c r="AC25" s="114">
        <f t="shared" si="6"/>
        <v>0</v>
      </c>
      <c r="AD25" s="51">
        <f>SUM(AD9:AD24)</f>
        <v>0</v>
      </c>
      <c r="AE25" s="51">
        <f>SUM(AE9:AE24)</f>
        <v>0</v>
      </c>
      <c r="AF25" s="51">
        <f>SUM(AF9:AF24)</f>
        <v>0</v>
      </c>
    </row>
    <row r="26" spans="1:20" ht="15.75">
      <c r="A26" s="19"/>
      <c r="B26" s="19"/>
      <c r="C26" s="19"/>
      <c r="D26" s="19"/>
      <c r="E26" s="19"/>
      <c r="F26" s="19"/>
      <c r="G26" s="16"/>
      <c r="H26" s="16"/>
      <c r="L26" s="18"/>
      <c r="M26" s="18"/>
      <c r="N26" s="18"/>
      <c r="O26" s="30"/>
      <c r="R26" s="18"/>
      <c r="S26" s="18"/>
      <c r="T26" s="30"/>
    </row>
    <row r="27" spans="1:20" ht="15.75">
      <c r="A27" s="19"/>
      <c r="B27" s="19"/>
      <c r="C27" s="19"/>
      <c r="D27" s="19"/>
      <c r="E27" s="19"/>
      <c r="F27" s="19"/>
      <c r="G27" s="16"/>
      <c r="H27" s="16"/>
      <c r="L27" s="18"/>
      <c r="M27" s="18"/>
      <c r="N27" s="18"/>
      <c r="O27" s="30"/>
      <c r="R27" s="18"/>
      <c r="S27" s="18"/>
      <c r="T27" s="30"/>
    </row>
    <row r="28" spans="1:20" ht="15.75">
      <c r="A28" s="20"/>
      <c r="B28" s="20"/>
      <c r="C28" s="20"/>
      <c r="D28" s="20"/>
      <c r="E28" s="20"/>
      <c r="F28" s="20"/>
      <c r="G28" s="21"/>
      <c r="H28" s="21"/>
      <c r="L28" s="22"/>
      <c r="M28" s="22"/>
      <c r="N28" s="22"/>
      <c r="O28" s="31"/>
      <c r="R28" s="22"/>
      <c r="S28" s="22"/>
      <c r="T28" s="31"/>
    </row>
    <row r="29" spans="1:20" ht="15.75">
      <c r="A29" s="20"/>
      <c r="B29" s="20"/>
      <c r="C29" s="20"/>
      <c r="D29" s="20"/>
      <c r="E29" s="20"/>
      <c r="F29" s="20"/>
      <c r="G29" s="21"/>
      <c r="H29" s="21"/>
      <c r="L29" s="22"/>
      <c r="M29" s="22"/>
      <c r="N29" s="22"/>
      <c r="O29" s="31"/>
      <c r="R29" s="22"/>
      <c r="S29" s="22"/>
      <c r="T29" s="31"/>
    </row>
    <row r="30" spans="1:20" ht="15.75">
      <c r="A30" s="20"/>
      <c r="B30" s="20"/>
      <c r="C30" s="20"/>
      <c r="D30" s="20"/>
      <c r="E30" s="20"/>
      <c r="F30" s="20"/>
      <c r="G30" s="21"/>
      <c r="H30" s="21"/>
      <c r="L30" s="22"/>
      <c r="M30" s="22"/>
      <c r="N30" s="22"/>
      <c r="O30" s="31"/>
      <c r="R30" s="22"/>
      <c r="S30" s="22"/>
      <c r="T30" s="31"/>
    </row>
    <row r="31" spans="1:20" ht="15.75">
      <c r="A31" s="20"/>
      <c r="B31" s="20"/>
      <c r="C31" s="20"/>
      <c r="D31" s="20"/>
      <c r="E31" s="20"/>
      <c r="F31" s="20"/>
      <c r="G31" s="21"/>
      <c r="H31" s="21"/>
      <c r="L31" s="22"/>
      <c r="M31" s="22"/>
      <c r="N31" s="22"/>
      <c r="O31" s="31"/>
      <c r="R31" s="22"/>
      <c r="S31" s="22"/>
      <c r="T31" s="31"/>
    </row>
    <row r="32" spans="1:6" ht="15.75">
      <c r="A32" s="23"/>
      <c r="B32" s="23"/>
      <c r="C32" s="23"/>
      <c r="D32" s="23"/>
      <c r="E32" s="23"/>
      <c r="F32" s="23"/>
    </row>
    <row r="33" spans="1:6" ht="15.75">
      <c r="A33" s="23"/>
      <c r="B33" s="23"/>
      <c r="C33" s="23"/>
      <c r="D33" s="23"/>
      <c r="E33" s="23"/>
      <c r="F33" s="23"/>
    </row>
    <row r="34" spans="1:6" ht="15.75">
      <c r="A34" s="23"/>
      <c r="B34" s="23"/>
      <c r="C34" s="23"/>
      <c r="D34" s="23"/>
      <c r="E34" s="23"/>
      <c r="F34" s="23"/>
    </row>
    <row r="35" spans="1:6" ht="15.75">
      <c r="A35" s="23"/>
      <c r="B35" s="23"/>
      <c r="C35" s="23"/>
      <c r="D35" s="23"/>
      <c r="E35" s="23"/>
      <c r="F35" s="23"/>
    </row>
    <row r="36" spans="1:6" ht="15.75">
      <c r="A36" s="23"/>
      <c r="B36" s="23"/>
      <c r="C36" s="23"/>
      <c r="D36" s="23"/>
      <c r="E36" s="23"/>
      <c r="F36" s="23"/>
    </row>
  </sheetData>
  <sheetProtection/>
  <mergeCells count="23">
    <mergeCell ref="A6:A8"/>
    <mergeCell ref="I6:AC6"/>
    <mergeCell ref="B6:B8"/>
    <mergeCell ref="C6:C8"/>
    <mergeCell ref="I7:I8"/>
    <mergeCell ref="E7:E8"/>
    <mergeCell ref="F7:F8"/>
    <mergeCell ref="G7:G8"/>
    <mergeCell ref="Q7:Q8"/>
    <mergeCell ref="R7:R8"/>
    <mergeCell ref="AD6:AF7"/>
    <mergeCell ref="AA7:AA8"/>
    <mergeCell ref="AB7:AB8"/>
    <mergeCell ref="Y7:Y8"/>
    <mergeCell ref="Z7:Z8"/>
    <mergeCell ref="AC7:AC8"/>
    <mergeCell ref="L7:P7"/>
    <mergeCell ref="S7:X7"/>
    <mergeCell ref="D6:D8"/>
    <mergeCell ref="J7:J8"/>
    <mergeCell ref="H7:H8"/>
    <mergeCell ref="E6:H6"/>
    <mergeCell ref="K7:K8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"/>
  <sheetViews>
    <sheetView view="pageBreakPreview" zoomScaleSheetLayoutView="100" zoomScalePageLayoutView="0" workbookViewId="0" topLeftCell="A1">
      <selection activeCell="P27" sqref="O27:P27"/>
    </sheetView>
  </sheetViews>
  <sheetFormatPr defaultColWidth="9.00390625" defaultRowHeight="12.75"/>
  <cols>
    <col min="1" max="1" width="30.375" style="13" customWidth="1"/>
    <col min="2" max="2" width="6.75390625" style="16" customWidth="1"/>
    <col min="3" max="3" width="5.00390625" style="16" customWidth="1"/>
    <col min="4" max="8" width="5.25390625" style="16" customWidth="1"/>
    <col min="9" max="9" width="5.25390625" style="18" customWidth="1"/>
    <col min="10" max="10" width="4.625" style="18" customWidth="1"/>
    <col min="11" max="11" width="4.875" style="13" customWidth="1"/>
    <col min="12" max="12" width="5.25390625" style="16" customWidth="1"/>
    <col min="13" max="14" width="5.25390625" style="13" customWidth="1"/>
    <col min="15" max="15" width="4.75390625" style="13" customWidth="1"/>
    <col min="16" max="16" width="4.875" style="13" customWidth="1"/>
    <col min="17" max="23" width="5.25390625" style="13" customWidth="1"/>
    <col min="24" max="16384" width="9.125" style="13" customWidth="1"/>
  </cols>
  <sheetData>
    <row r="1" spans="1:16" ht="15.75">
      <c r="A1" s="95"/>
      <c r="B1" s="96" t="s">
        <v>195</v>
      </c>
      <c r="C1" s="87" t="str">
        <f>'[1]Kadar.ode.'!C1</f>
        <v>Унети назив здравствене установе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3"/>
    </row>
    <row r="2" spans="1:16" ht="15.75">
      <c r="A2" s="95"/>
      <c r="B2" s="96" t="s">
        <v>196</v>
      </c>
      <c r="C2" s="87" t="str">
        <f>'[1]Kadar.ode.'!C2</f>
        <v>Унети матични број здравствене установе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3"/>
    </row>
    <row r="3" spans="1:16" ht="15.75">
      <c r="A3" s="95"/>
      <c r="B3" s="96" t="s">
        <v>198</v>
      </c>
      <c r="C3" s="87" t="str">
        <f>'[1]Kadar.ode.'!C3</f>
        <v>31.12.2016.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3"/>
    </row>
    <row r="4" spans="1:16" ht="15.75">
      <c r="A4" s="95"/>
      <c r="B4" s="96" t="s">
        <v>197</v>
      </c>
      <c r="C4" s="88" t="s">
        <v>248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4"/>
    </row>
    <row r="5" spans="1:13" ht="9" customHeight="1">
      <c r="A5" s="44"/>
      <c r="B5" s="13"/>
      <c r="C5" s="43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23" ht="45.75" customHeight="1">
      <c r="A6" s="541" t="s">
        <v>244</v>
      </c>
      <c r="B6" s="542" t="s">
        <v>88</v>
      </c>
      <c r="C6" s="537" t="s">
        <v>191</v>
      </c>
      <c r="D6" s="540" t="s">
        <v>204</v>
      </c>
      <c r="E6" s="540"/>
      <c r="F6" s="540"/>
      <c r="G6" s="540"/>
      <c r="H6" s="540"/>
      <c r="I6" s="540"/>
      <c r="J6" s="540"/>
      <c r="K6" s="540"/>
      <c r="L6" s="540"/>
      <c r="M6" s="540"/>
      <c r="N6" s="540"/>
      <c r="O6" s="540"/>
      <c r="P6" s="540"/>
      <c r="Q6" s="540"/>
      <c r="R6" s="540"/>
      <c r="S6" s="540"/>
      <c r="T6" s="540" t="s">
        <v>203</v>
      </c>
      <c r="U6" s="540"/>
      <c r="V6" s="540"/>
      <c r="W6" s="540"/>
    </row>
    <row r="7" spans="1:23" s="33" customFormat="1" ht="66" customHeight="1">
      <c r="A7" s="541"/>
      <c r="B7" s="542"/>
      <c r="C7" s="537"/>
      <c r="D7" s="103" t="s">
        <v>183</v>
      </c>
      <c r="E7" s="103" t="s">
        <v>207</v>
      </c>
      <c r="F7" s="116" t="s">
        <v>199</v>
      </c>
      <c r="G7" s="116" t="s">
        <v>200</v>
      </c>
      <c r="H7" s="103" t="s">
        <v>255</v>
      </c>
      <c r="I7" s="104" t="s">
        <v>114</v>
      </c>
      <c r="J7" s="116" t="s">
        <v>256</v>
      </c>
      <c r="K7" s="105" t="s">
        <v>121</v>
      </c>
      <c r="L7" s="105" t="s">
        <v>208</v>
      </c>
      <c r="M7" s="105" t="s">
        <v>255</v>
      </c>
      <c r="N7" s="104" t="s">
        <v>114</v>
      </c>
      <c r="O7" s="116" t="s">
        <v>256</v>
      </c>
      <c r="P7" s="103" t="s">
        <v>121</v>
      </c>
      <c r="Q7" s="106" t="s">
        <v>209</v>
      </c>
      <c r="R7" s="106" t="s">
        <v>181</v>
      </c>
      <c r="S7" s="106" t="s">
        <v>87</v>
      </c>
      <c r="T7" s="103" t="s">
        <v>179</v>
      </c>
      <c r="U7" s="103" t="s">
        <v>243</v>
      </c>
      <c r="V7" s="103" t="s">
        <v>185</v>
      </c>
      <c r="W7" s="103" t="s">
        <v>180</v>
      </c>
    </row>
    <row r="8" spans="1:23" ht="15.75">
      <c r="A8" s="97" t="s">
        <v>89</v>
      </c>
      <c r="B8" s="46"/>
      <c r="C8" s="53"/>
      <c r="D8" s="46">
        <v>1</v>
      </c>
      <c r="E8" s="46"/>
      <c r="F8" s="53"/>
      <c r="G8" s="53">
        <v>1</v>
      </c>
      <c r="H8" s="46">
        <v>1</v>
      </c>
      <c r="I8" s="46"/>
      <c r="J8" s="51">
        <f aca="true" t="shared" si="0" ref="J8:J21">SUM(H8:I8)</f>
        <v>1</v>
      </c>
      <c r="K8" s="55">
        <f>D8-(H8+I8)</f>
        <v>0</v>
      </c>
      <c r="L8" s="46">
        <v>1</v>
      </c>
      <c r="M8" s="46">
        <v>2</v>
      </c>
      <c r="N8" s="46"/>
      <c r="O8" s="51">
        <f aca="true" t="shared" si="1" ref="O8:O21">SUM(M8:N8)</f>
        <v>2</v>
      </c>
      <c r="P8" s="56">
        <f aca="true" t="shared" si="2" ref="P8:P21">L8-(M8+N8)</f>
        <v>-1</v>
      </c>
      <c r="Q8" s="57"/>
      <c r="R8" s="57"/>
      <c r="S8" s="56">
        <f aca="true" t="shared" si="3" ref="S8:S21">Q8-R8</f>
        <v>0</v>
      </c>
      <c r="T8" s="60"/>
      <c r="U8" s="60"/>
      <c r="V8" s="60"/>
      <c r="W8" s="60"/>
    </row>
    <row r="9" spans="1:23" ht="15.75">
      <c r="A9" s="97" t="s">
        <v>90</v>
      </c>
      <c r="B9" s="46"/>
      <c r="C9" s="53"/>
      <c r="D9" s="46"/>
      <c r="E9" s="46"/>
      <c r="F9" s="53"/>
      <c r="G9" s="53"/>
      <c r="H9" s="46"/>
      <c r="I9" s="46"/>
      <c r="J9" s="51">
        <f t="shared" si="0"/>
        <v>0</v>
      </c>
      <c r="K9" s="55">
        <f>D9-(H9+I9)</f>
        <v>0</v>
      </c>
      <c r="L9" s="46"/>
      <c r="M9" s="46"/>
      <c r="N9" s="46"/>
      <c r="O9" s="51">
        <f t="shared" si="1"/>
        <v>0</v>
      </c>
      <c r="P9" s="56">
        <f t="shared" si="2"/>
        <v>0</v>
      </c>
      <c r="Q9" s="57"/>
      <c r="R9" s="57"/>
      <c r="S9" s="56">
        <f t="shared" si="3"/>
        <v>0</v>
      </c>
      <c r="T9" s="60"/>
      <c r="U9" s="60"/>
      <c r="V9" s="60"/>
      <c r="W9" s="60"/>
    </row>
    <row r="10" spans="1:23" ht="15.75">
      <c r="A10" s="97" t="s">
        <v>91</v>
      </c>
      <c r="B10" s="46"/>
      <c r="C10" s="53"/>
      <c r="D10" s="46"/>
      <c r="E10" s="46"/>
      <c r="F10" s="53"/>
      <c r="G10" s="53"/>
      <c r="H10" s="46"/>
      <c r="I10" s="46"/>
      <c r="J10" s="51">
        <f t="shared" si="0"/>
        <v>0</v>
      </c>
      <c r="K10" s="55">
        <f>D10-(H10+I10)</f>
        <v>0</v>
      </c>
      <c r="L10" s="46"/>
      <c r="M10" s="46"/>
      <c r="N10" s="46"/>
      <c r="O10" s="51">
        <f t="shared" si="1"/>
        <v>0</v>
      </c>
      <c r="P10" s="56">
        <f t="shared" si="2"/>
        <v>0</v>
      </c>
      <c r="Q10" s="57"/>
      <c r="R10" s="57"/>
      <c r="S10" s="56">
        <f t="shared" si="3"/>
        <v>0</v>
      </c>
      <c r="T10" s="60"/>
      <c r="U10" s="60"/>
      <c r="V10" s="60"/>
      <c r="W10" s="60"/>
    </row>
    <row r="11" spans="1:23" ht="24">
      <c r="A11" s="97" t="s">
        <v>92</v>
      </c>
      <c r="B11" s="46"/>
      <c r="C11" s="53"/>
      <c r="D11" s="46">
        <v>1</v>
      </c>
      <c r="E11" s="46"/>
      <c r="F11" s="53"/>
      <c r="G11" s="53">
        <v>1</v>
      </c>
      <c r="H11" s="46">
        <v>1</v>
      </c>
      <c r="I11" s="46"/>
      <c r="J11" s="51">
        <f t="shared" si="0"/>
        <v>1</v>
      </c>
      <c r="K11" s="55">
        <f>(D11+E11)-(H11+I11)</f>
        <v>0</v>
      </c>
      <c r="L11" s="46">
        <v>2</v>
      </c>
      <c r="M11" s="46">
        <v>3</v>
      </c>
      <c r="N11" s="46"/>
      <c r="O11" s="51">
        <f t="shared" si="1"/>
        <v>3</v>
      </c>
      <c r="P11" s="56">
        <f t="shared" si="2"/>
        <v>-1</v>
      </c>
      <c r="Q11" s="57"/>
      <c r="R11" s="57"/>
      <c r="S11" s="56">
        <f t="shared" si="3"/>
        <v>0</v>
      </c>
      <c r="T11" s="60"/>
      <c r="U11" s="60"/>
      <c r="V11" s="60"/>
      <c r="W11" s="60"/>
    </row>
    <row r="12" spans="1:23" ht="15.75">
      <c r="A12" s="97" t="s">
        <v>93</v>
      </c>
      <c r="B12" s="46"/>
      <c r="C12" s="53"/>
      <c r="D12" s="46">
        <v>1</v>
      </c>
      <c r="E12" s="46"/>
      <c r="F12" s="53"/>
      <c r="G12" s="53">
        <v>1</v>
      </c>
      <c r="H12" s="46">
        <v>1</v>
      </c>
      <c r="I12" s="46"/>
      <c r="J12" s="51">
        <f t="shared" si="0"/>
        <v>1</v>
      </c>
      <c r="K12" s="55">
        <f aca="true" t="shared" si="4" ref="K12:K17">D12-(H12+I12)</f>
        <v>0</v>
      </c>
      <c r="L12" s="46">
        <v>1</v>
      </c>
      <c r="M12" s="46">
        <v>2</v>
      </c>
      <c r="N12" s="46"/>
      <c r="O12" s="51">
        <f t="shared" si="1"/>
        <v>2</v>
      </c>
      <c r="P12" s="56">
        <f t="shared" si="2"/>
        <v>-1</v>
      </c>
      <c r="Q12" s="57"/>
      <c r="R12" s="57"/>
      <c r="S12" s="56">
        <f t="shared" si="3"/>
        <v>0</v>
      </c>
      <c r="T12" s="60"/>
      <c r="U12" s="60"/>
      <c r="V12" s="60"/>
      <c r="W12" s="60"/>
    </row>
    <row r="13" spans="1:23" ht="24">
      <c r="A13" s="97" t="s">
        <v>94</v>
      </c>
      <c r="B13" s="46"/>
      <c r="C13" s="53"/>
      <c r="D13" s="46"/>
      <c r="E13" s="46"/>
      <c r="F13" s="53"/>
      <c r="G13" s="53"/>
      <c r="H13" s="46"/>
      <c r="I13" s="46"/>
      <c r="J13" s="51">
        <f t="shared" si="0"/>
        <v>0</v>
      </c>
      <c r="K13" s="55">
        <f t="shared" si="4"/>
        <v>0</v>
      </c>
      <c r="L13" s="46"/>
      <c r="M13" s="46"/>
      <c r="N13" s="46"/>
      <c r="O13" s="51">
        <f t="shared" si="1"/>
        <v>0</v>
      </c>
      <c r="P13" s="56">
        <f t="shared" si="2"/>
        <v>0</v>
      </c>
      <c r="Q13" s="57"/>
      <c r="R13" s="57"/>
      <c r="S13" s="56">
        <f t="shared" si="3"/>
        <v>0</v>
      </c>
      <c r="T13" s="60"/>
      <c r="U13" s="60"/>
      <c r="V13" s="60"/>
      <c r="W13" s="60"/>
    </row>
    <row r="14" spans="1:23" ht="15.75">
      <c r="A14" s="97" t="s">
        <v>95</v>
      </c>
      <c r="B14" s="46"/>
      <c r="C14" s="53"/>
      <c r="D14" s="46"/>
      <c r="E14" s="46"/>
      <c r="F14" s="53"/>
      <c r="G14" s="53"/>
      <c r="H14" s="46"/>
      <c r="I14" s="46"/>
      <c r="J14" s="51">
        <f t="shared" si="0"/>
        <v>0</v>
      </c>
      <c r="K14" s="55">
        <f t="shared" si="4"/>
        <v>0</v>
      </c>
      <c r="L14" s="46"/>
      <c r="M14" s="46"/>
      <c r="N14" s="46"/>
      <c r="O14" s="51">
        <f t="shared" si="1"/>
        <v>0</v>
      </c>
      <c r="P14" s="56">
        <f t="shared" si="2"/>
        <v>0</v>
      </c>
      <c r="Q14" s="57"/>
      <c r="R14" s="57"/>
      <c r="S14" s="56">
        <f t="shared" si="3"/>
        <v>0</v>
      </c>
      <c r="T14" s="60"/>
      <c r="U14" s="60"/>
      <c r="V14" s="60"/>
      <c r="W14" s="60"/>
    </row>
    <row r="15" spans="1:23" ht="15.75">
      <c r="A15" s="97" t="s">
        <v>96</v>
      </c>
      <c r="B15" s="46"/>
      <c r="C15" s="53"/>
      <c r="D15" s="46"/>
      <c r="E15" s="46"/>
      <c r="F15" s="53"/>
      <c r="G15" s="53"/>
      <c r="H15" s="46"/>
      <c r="I15" s="46"/>
      <c r="J15" s="51">
        <f t="shared" si="0"/>
        <v>0</v>
      </c>
      <c r="K15" s="55">
        <f t="shared" si="4"/>
        <v>0</v>
      </c>
      <c r="L15" s="46"/>
      <c r="M15" s="46"/>
      <c r="N15" s="46"/>
      <c r="O15" s="51">
        <f t="shared" si="1"/>
        <v>0</v>
      </c>
      <c r="P15" s="56">
        <f t="shared" si="2"/>
        <v>0</v>
      </c>
      <c r="Q15" s="57"/>
      <c r="R15" s="57"/>
      <c r="S15" s="56">
        <f t="shared" si="3"/>
        <v>0</v>
      </c>
      <c r="T15" s="60"/>
      <c r="U15" s="60"/>
      <c r="V15" s="60"/>
      <c r="W15" s="60"/>
    </row>
    <row r="16" spans="1:23" ht="15.75">
      <c r="A16" s="97" t="s">
        <v>97</v>
      </c>
      <c r="B16" s="46"/>
      <c r="C16" s="53"/>
      <c r="D16" s="46"/>
      <c r="E16" s="46"/>
      <c r="F16" s="53"/>
      <c r="G16" s="53"/>
      <c r="H16" s="46"/>
      <c r="I16" s="46"/>
      <c r="J16" s="51">
        <f t="shared" si="0"/>
        <v>0</v>
      </c>
      <c r="K16" s="55">
        <f t="shared" si="4"/>
        <v>0</v>
      </c>
      <c r="L16" s="46"/>
      <c r="M16" s="46"/>
      <c r="N16" s="46"/>
      <c r="O16" s="51">
        <f t="shared" si="1"/>
        <v>0</v>
      </c>
      <c r="P16" s="56">
        <f t="shared" si="2"/>
        <v>0</v>
      </c>
      <c r="Q16" s="57"/>
      <c r="R16" s="57"/>
      <c r="S16" s="56">
        <f t="shared" si="3"/>
        <v>0</v>
      </c>
      <c r="T16" s="60"/>
      <c r="U16" s="60"/>
      <c r="V16" s="60"/>
      <c r="W16" s="60"/>
    </row>
    <row r="17" spans="1:23" ht="24">
      <c r="A17" s="97" t="s">
        <v>98</v>
      </c>
      <c r="B17" s="46"/>
      <c r="C17" s="53"/>
      <c r="D17" s="46">
        <v>1</v>
      </c>
      <c r="E17" s="46"/>
      <c r="F17" s="53"/>
      <c r="G17" s="53">
        <v>1</v>
      </c>
      <c r="H17" s="46">
        <v>1</v>
      </c>
      <c r="I17" s="46"/>
      <c r="J17" s="51">
        <f t="shared" si="0"/>
        <v>1</v>
      </c>
      <c r="K17" s="55">
        <f t="shared" si="4"/>
        <v>0</v>
      </c>
      <c r="L17" s="46">
        <v>1</v>
      </c>
      <c r="M17" s="46">
        <v>1</v>
      </c>
      <c r="N17" s="46"/>
      <c r="O17" s="51">
        <f t="shared" si="1"/>
        <v>1</v>
      </c>
      <c r="P17" s="56">
        <f t="shared" si="2"/>
        <v>0</v>
      </c>
      <c r="Q17" s="57"/>
      <c r="R17" s="57"/>
      <c r="S17" s="56">
        <f t="shared" si="3"/>
        <v>0</v>
      </c>
      <c r="T17" s="60"/>
      <c r="U17" s="60"/>
      <c r="V17" s="60"/>
      <c r="W17" s="60"/>
    </row>
    <row r="18" spans="1:23" ht="24">
      <c r="A18" s="97" t="s">
        <v>99</v>
      </c>
      <c r="B18" s="46"/>
      <c r="C18" s="53"/>
      <c r="D18" s="46"/>
      <c r="E18" s="46"/>
      <c r="F18" s="53"/>
      <c r="G18" s="53"/>
      <c r="H18" s="46">
        <v>1</v>
      </c>
      <c r="I18" s="46"/>
      <c r="J18" s="51">
        <f t="shared" si="0"/>
        <v>1</v>
      </c>
      <c r="K18" s="55">
        <f>E18-(H18+I18)</f>
        <v>-1</v>
      </c>
      <c r="L18" s="46">
        <v>1</v>
      </c>
      <c r="M18" s="46">
        <v>1</v>
      </c>
      <c r="N18" s="46"/>
      <c r="O18" s="51">
        <f t="shared" si="1"/>
        <v>1</v>
      </c>
      <c r="P18" s="56">
        <f t="shared" si="2"/>
        <v>0</v>
      </c>
      <c r="Q18" s="57"/>
      <c r="R18" s="57"/>
      <c r="S18" s="56">
        <f t="shared" si="3"/>
        <v>0</v>
      </c>
      <c r="T18" s="60"/>
      <c r="U18" s="60"/>
      <c r="V18" s="60"/>
      <c r="W18" s="60"/>
    </row>
    <row r="19" spans="1:23" ht="15.75">
      <c r="A19" s="97" t="s">
        <v>186</v>
      </c>
      <c r="B19" s="46"/>
      <c r="C19" s="53"/>
      <c r="D19" s="46"/>
      <c r="E19" s="46"/>
      <c r="F19" s="53"/>
      <c r="G19" s="53"/>
      <c r="H19" s="46"/>
      <c r="I19" s="46"/>
      <c r="J19" s="51">
        <f t="shared" si="0"/>
        <v>0</v>
      </c>
      <c r="K19" s="55">
        <f>D19-(H19+I19)</f>
        <v>0</v>
      </c>
      <c r="L19" s="46"/>
      <c r="M19" s="46"/>
      <c r="N19" s="46"/>
      <c r="O19" s="51">
        <f t="shared" si="1"/>
        <v>0</v>
      </c>
      <c r="P19" s="56">
        <f t="shared" si="2"/>
        <v>0</v>
      </c>
      <c r="Q19" s="57"/>
      <c r="R19" s="57"/>
      <c r="S19" s="56">
        <f t="shared" si="3"/>
        <v>0</v>
      </c>
      <c r="T19" s="60"/>
      <c r="U19" s="60"/>
      <c r="V19" s="60"/>
      <c r="W19" s="60"/>
    </row>
    <row r="20" spans="1:23" ht="24.75">
      <c r="A20" s="98" t="s">
        <v>100</v>
      </c>
      <c r="B20" s="46"/>
      <c r="C20" s="53"/>
      <c r="D20" s="46"/>
      <c r="E20" s="46"/>
      <c r="F20" s="53"/>
      <c r="G20" s="53"/>
      <c r="H20" s="46"/>
      <c r="I20" s="46"/>
      <c r="J20" s="51">
        <f t="shared" si="0"/>
        <v>0</v>
      </c>
      <c r="K20" s="55">
        <f>D20-(H20+I20)</f>
        <v>0</v>
      </c>
      <c r="L20" s="52"/>
      <c r="M20" s="46"/>
      <c r="N20" s="46"/>
      <c r="O20" s="51">
        <f t="shared" si="1"/>
        <v>0</v>
      </c>
      <c r="P20" s="56">
        <f t="shared" si="2"/>
        <v>0</v>
      </c>
      <c r="Q20" s="57"/>
      <c r="R20" s="57"/>
      <c r="S20" s="56">
        <f t="shared" si="3"/>
        <v>0</v>
      </c>
      <c r="T20" s="60"/>
      <c r="U20" s="60"/>
      <c r="V20" s="60"/>
      <c r="W20" s="60"/>
    </row>
    <row r="21" spans="1:23" ht="24.75">
      <c r="A21" s="98" t="s">
        <v>101</v>
      </c>
      <c r="B21" s="46"/>
      <c r="C21" s="53"/>
      <c r="D21" s="46"/>
      <c r="E21" s="46"/>
      <c r="F21" s="53"/>
      <c r="G21" s="53"/>
      <c r="H21" s="46"/>
      <c r="I21" s="46"/>
      <c r="J21" s="51">
        <f t="shared" si="0"/>
        <v>0</v>
      </c>
      <c r="K21" s="55">
        <f>D21-(H21+I21)</f>
        <v>0</v>
      </c>
      <c r="L21" s="52"/>
      <c r="M21" s="46"/>
      <c r="N21" s="46"/>
      <c r="O21" s="51">
        <f t="shared" si="1"/>
        <v>0</v>
      </c>
      <c r="P21" s="56">
        <f t="shared" si="2"/>
        <v>0</v>
      </c>
      <c r="Q21" s="57"/>
      <c r="R21" s="57"/>
      <c r="S21" s="56">
        <f t="shared" si="3"/>
        <v>0</v>
      </c>
      <c r="T21" s="60"/>
      <c r="U21" s="60"/>
      <c r="V21" s="60"/>
      <c r="W21" s="60"/>
    </row>
    <row r="22" spans="1:23" ht="20.25" customHeight="1">
      <c r="A22" s="108" t="s">
        <v>147</v>
      </c>
      <c r="B22" s="51"/>
      <c r="C22" s="51"/>
      <c r="D22" s="51">
        <f aca="true" t="shared" si="5" ref="D22:W22">SUM(D8:D21)</f>
        <v>4</v>
      </c>
      <c r="E22" s="51">
        <f t="shared" si="5"/>
        <v>0</v>
      </c>
      <c r="F22" s="51">
        <f t="shared" si="5"/>
        <v>0</v>
      </c>
      <c r="G22" s="51">
        <f t="shared" si="5"/>
        <v>4</v>
      </c>
      <c r="H22" s="51">
        <f t="shared" si="5"/>
        <v>5</v>
      </c>
      <c r="I22" s="51">
        <f t="shared" si="5"/>
        <v>0</v>
      </c>
      <c r="J22" s="51">
        <f t="shared" si="5"/>
        <v>5</v>
      </c>
      <c r="K22" s="55">
        <f t="shared" si="5"/>
        <v>-1</v>
      </c>
      <c r="L22" s="51">
        <f t="shared" si="5"/>
        <v>6</v>
      </c>
      <c r="M22" s="51">
        <f t="shared" si="5"/>
        <v>9</v>
      </c>
      <c r="N22" s="51">
        <f t="shared" si="5"/>
        <v>0</v>
      </c>
      <c r="O22" s="51">
        <f t="shared" si="5"/>
        <v>9</v>
      </c>
      <c r="P22" s="56">
        <f t="shared" si="5"/>
        <v>-3</v>
      </c>
      <c r="Q22" s="109">
        <f t="shared" si="5"/>
        <v>0</v>
      </c>
      <c r="R22" s="109">
        <f t="shared" si="5"/>
        <v>0</v>
      </c>
      <c r="S22" s="56">
        <f t="shared" si="5"/>
        <v>0</v>
      </c>
      <c r="T22" s="51">
        <f t="shared" si="5"/>
        <v>0</v>
      </c>
      <c r="U22" s="51">
        <f t="shared" si="5"/>
        <v>0</v>
      </c>
      <c r="V22" s="51">
        <f t="shared" si="5"/>
        <v>0</v>
      </c>
      <c r="W22" s="51">
        <f t="shared" si="5"/>
        <v>0</v>
      </c>
    </row>
    <row r="23" spans="1:23" ht="15.75" customHeight="1">
      <c r="A23" s="59" t="s">
        <v>187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4"/>
      <c r="R23" s="54"/>
      <c r="S23" s="54"/>
      <c r="T23" s="54"/>
      <c r="U23" s="54"/>
      <c r="V23" s="54"/>
      <c r="W23" s="54"/>
    </row>
    <row r="24" ht="15.75">
      <c r="A24" s="23"/>
    </row>
  </sheetData>
  <sheetProtection/>
  <mergeCells count="5">
    <mergeCell ref="T6:W6"/>
    <mergeCell ref="D6:S6"/>
    <mergeCell ref="A6:A7"/>
    <mergeCell ref="B6:B7"/>
    <mergeCell ref="C6:C7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  <headerFooter alignWithMargins="0">
    <oddFooter>&amp;R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SheetLayoutView="100" zoomScalePageLayoutView="0" workbookViewId="0" topLeftCell="A1">
      <selection activeCell="I18" sqref="I18"/>
    </sheetView>
  </sheetViews>
  <sheetFormatPr defaultColWidth="9.00390625" defaultRowHeight="12.75"/>
  <cols>
    <col min="1" max="1" width="28.00390625" style="17" customWidth="1"/>
    <col min="2" max="2" width="15.00390625" style="17" customWidth="1"/>
    <col min="3" max="3" width="11.75390625" style="17" customWidth="1"/>
    <col min="4" max="4" width="8.125" style="17" customWidth="1"/>
    <col min="5" max="5" width="13.125" style="17" customWidth="1"/>
    <col min="6" max="6" width="10.00390625" style="17" customWidth="1"/>
    <col min="7" max="7" width="8.00390625" style="17" customWidth="1"/>
    <col min="8" max="8" width="14.25390625" style="17" customWidth="1"/>
    <col min="9" max="9" width="11.375" style="17" customWidth="1"/>
    <col min="10" max="16384" width="9.125" style="17" customWidth="1"/>
  </cols>
  <sheetData>
    <row r="1" spans="1:7" ht="12.75">
      <c r="A1" s="95"/>
      <c r="B1" s="96" t="s">
        <v>195</v>
      </c>
      <c r="C1" s="87" t="str">
        <f>'[1]Kadar.ode.'!C1</f>
        <v>Унети назив здравствене установе</v>
      </c>
      <c r="D1" s="91"/>
      <c r="E1" s="91"/>
      <c r="F1" s="91"/>
      <c r="G1" s="93"/>
    </row>
    <row r="2" spans="1:7" ht="12.75">
      <c r="A2" s="95"/>
      <c r="B2" s="96" t="s">
        <v>196</v>
      </c>
      <c r="C2" s="87" t="str">
        <f>'[1]Kadar.ode.'!C2</f>
        <v>Унети матични број здравствене установе</v>
      </c>
      <c r="D2" s="91"/>
      <c r="E2" s="91"/>
      <c r="F2" s="91"/>
      <c r="G2" s="93"/>
    </row>
    <row r="3" spans="1:7" ht="12.75">
      <c r="A3" s="95"/>
      <c r="B3" s="96" t="s">
        <v>198</v>
      </c>
      <c r="C3" s="87" t="str">
        <f>'[1]Kadar.ode.'!C3</f>
        <v>31.12.2016.</v>
      </c>
      <c r="D3" s="91"/>
      <c r="E3" s="91"/>
      <c r="F3" s="91"/>
      <c r="G3" s="93"/>
    </row>
    <row r="4" spans="1:7" ht="14.25">
      <c r="A4" s="95"/>
      <c r="B4" s="96" t="s">
        <v>197</v>
      </c>
      <c r="C4" s="88" t="s">
        <v>249</v>
      </c>
      <c r="D4" s="92"/>
      <c r="E4" s="92"/>
      <c r="F4" s="92"/>
      <c r="G4" s="94"/>
    </row>
    <row r="5" spans="1:4" ht="12" customHeight="1">
      <c r="A5" s="44"/>
      <c r="B5" s="13"/>
      <c r="C5" s="43"/>
      <c r="D5" s="32"/>
    </row>
    <row r="6" spans="1:6" ht="21.75" customHeight="1">
      <c r="A6" s="543" t="s">
        <v>88</v>
      </c>
      <c r="B6" s="543"/>
      <c r="C6" s="61"/>
      <c r="D6" s="61"/>
      <c r="E6" s="61"/>
      <c r="F6" s="61"/>
    </row>
    <row r="7" spans="1:6" ht="12.75">
      <c r="A7" s="62" t="s">
        <v>188</v>
      </c>
      <c r="B7" s="453"/>
      <c r="C7" s="61"/>
      <c r="D7" s="61"/>
      <c r="E7" s="61"/>
      <c r="F7" s="61"/>
    </row>
    <row r="8" spans="1:6" ht="12.75">
      <c r="A8" s="62" t="s">
        <v>189</v>
      </c>
      <c r="B8" s="453"/>
      <c r="C8" s="61"/>
      <c r="D8" s="61"/>
      <c r="E8" s="61"/>
      <c r="F8" s="61"/>
    </row>
    <row r="9" spans="1:6" ht="12.75">
      <c r="A9" s="62" t="s">
        <v>147</v>
      </c>
      <c r="B9" s="453"/>
      <c r="C9" s="61"/>
      <c r="D9" s="61"/>
      <c r="E9" s="61"/>
      <c r="F9" s="61"/>
    </row>
    <row r="10" spans="1:9" ht="12.75">
      <c r="A10" s="61"/>
      <c r="B10" s="61"/>
      <c r="C10" s="61"/>
      <c r="D10" s="61"/>
      <c r="E10" s="61"/>
      <c r="F10" s="61"/>
      <c r="G10" s="61"/>
      <c r="H10" s="61"/>
      <c r="I10" s="454"/>
    </row>
    <row r="11" spans="1:9" ht="57.75" customHeight="1">
      <c r="A11" s="544" t="s">
        <v>102</v>
      </c>
      <c r="B11" s="545" t="s">
        <v>204</v>
      </c>
      <c r="C11" s="545"/>
      <c r="D11" s="545"/>
      <c r="E11" s="545"/>
      <c r="F11" s="545"/>
      <c r="G11" s="545"/>
      <c r="H11" s="545" t="s">
        <v>203</v>
      </c>
      <c r="I11" s="545"/>
    </row>
    <row r="12" spans="1:9" ht="54.75" customHeight="1">
      <c r="A12" s="544"/>
      <c r="B12" s="455" t="s">
        <v>210</v>
      </c>
      <c r="C12" s="455" t="s">
        <v>105</v>
      </c>
      <c r="D12" s="455" t="s">
        <v>87</v>
      </c>
      <c r="E12" s="455" t="s">
        <v>211</v>
      </c>
      <c r="F12" s="455" t="s">
        <v>105</v>
      </c>
      <c r="G12" s="455" t="s">
        <v>87</v>
      </c>
      <c r="H12" s="455" t="s">
        <v>103</v>
      </c>
      <c r="I12" s="455" t="s">
        <v>106</v>
      </c>
    </row>
    <row r="13" spans="1:9" ht="12.75">
      <c r="A13" s="107" t="s">
        <v>109</v>
      </c>
      <c r="B13" s="456"/>
      <c r="C13" s="456"/>
      <c r="D13" s="457">
        <f aca="true" t="shared" si="0" ref="D13:D23">B13-C13</f>
        <v>0</v>
      </c>
      <c r="E13" s="458"/>
      <c r="F13" s="459"/>
      <c r="G13" s="457">
        <f aca="true" t="shared" si="1" ref="G13:G23">E13-F13</f>
        <v>0</v>
      </c>
      <c r="H13" s="458"/>
      <c r="I13" s="459"/>
    </row>
    <row r="14" spans="1:9" ht="12.75">
      <c r="A14" s="107" t="s">
        <v>104</v>
      </c>
      <c r="B14" s="456"/>
      <c r="C14" s="456"/>
      <c r="D14" s="457">
        <f t="shared" si="0"/>
        <v>0</v>
      </c>
      <c r="E14" s="458"/>
      <c r="F14" s="459"/>
      <c r="G14" s="457">
        <f t="shared" si="1"/>
        <v>0</v>
      </c>
      <c r="H14" s="458"/>
      <c r="I14" s="459"/>
    </row>
    <row r="15" spans="1:9" ht="12.75">
      <c r="A15" s="107"/>
      <c r="B15" s="456"/>
      <c r="C15" s="456"/>
      <c r="D15" s="457">
        <f t="shared" si="0"/>
        <v>0</v>
      </c>
      <c r="E15" s="458"/>
      <c r="F15" s="459"/>
      <c r="G15" s="457">
        <f t="shared" si="1"/>
        <v>0</v>
      </c>
      <c r="H15" s="458"/>
      <c r="I15" s="459"/>
    </row>
    <row r="16" spans="1:9" ht="12.75">
      <c r="A16" s="107" t="s">
        <v>507</v>
      </c>
      <c r="B16" s="456">
        <v>9</v>
      </c>
      <c r="C16" s="456">
        <v>9</v>
      </c>
      <c r="D16" s="457">
        <f t="shared" si="0"/>
        <v>0</v>
      </c>
      <c r="E16" s="458">
        <v>40</v>
      </c>
      <c r="F16" s="459">
        <v>40</v>
      </c>
      <c r="G16" s="457">
        <f t="shared" si="1"/>
        <v>0</v>
      </c>
      <c r="H16" s="458"/>
      <c r="I16" s="459"/>
    </row>
    <row r="17" spans="1:9" ht="12.75">
      <c r="A17" s="107"/>
      <c r="B17" s="456"/>
      <c r="C17" s="456"/>
      <c r="D17" s="457">
        <f t="shared" si="0"/>
        <v>0</v>
      </c>
      <c r="E17" s="458"/>
      <c r="F17" s="459"/>
      <c r="G17" s="457">
        <f t="shared" si="1"/>
        <v>0</v>
      </c>
      <c r="H17" s="458"/>
      <c r="I17" s="459"/>
    </row>
    <row r="18" spans="1:9" ht="12.75">
      <c r="A18" s="107"/>
      <c r="B18" s="456"/>
      <c r="C18" s="456"/>
      <c r="D18" s="457">
        <f t="shared" si="0"/>
        <v>0</v>
      </c>
      <c r="E18" s="458"/>
      <c r="F18" s="459"/>
      <c r="G18" s="457">
        <f t="shared" si="1"/>
        <v>0</v>
      </c>
      <c r="H18" s="458"/>
      <c r="I18" s="459"/>
    </row>
    <row r="19" spans="1:9" ht="12.75">
      <c r="A19" s="107"/>
      <c r="B19" s="456"/>
      <c r="C19" s="456"/>
      <c r="D19" s="457">
        <f t="shared" si="0"/>
        <v>0</v>
      </c>
      <c r="E19" s="458"/>
      <c r="F19" s="459"/>
      <c r="G19" s="457">
        <f t="shared" si="1"/>
        <v>0</v>
      </c>
      <c r="H19" s="458"/>
      <c r="I19" s="459"/>
    </row>
    <row r="20" spans="1:9" ht="12.75">
      <c r="A20" s="107"/>
      <c r="B20" s="456"/>
      <c r="C20" s="456"/>
      <c r="D20" s="457">
        <f t="shared" si="0"/>
        <v>0</v>
      </c>
      <c r="E20" s="458"/>
      <c r="F20" s="459"/>
      <c r="G20" s="457">
        <f t="shared" si="1"/>
        <v>0</v>
      </c>
      <c r="H20" s="458"/>
      <c r="I20" s="459"/>
    </row>
    <row r="21" spans="1:9" s="461" customFormat="1" ht="12.75">
      <c r="A21" s="460"/>
      <c r="B21" s="456"/>
      <c r="C21" s="456"/>
      <c r="D21" s="457">
        <f t="shared" si="0"/>
        <v>0</v>
      </c>
      <c r="E21" s="458"/>
      <c r="F21" s="459"/>
      <c r="G21" s="457">
        <f t="shared" si="1"/>
        <v>0</v>
      </c>
      <c r="H21" s="458"/>
      <c r="I21" s="459"/>
    </row>
    <row r="22" spans="1:9" s="461" customFormat="1" ht="12.75">
      <c r="A22" s="460"/>
      <c r="B22" s="456"/>
      <c r="C22" s="456"/>
      <c r="D22" s="457">
        <f t="shared" si="0"/>
        <v>0</v>
      </c>
      <c r="E22" s="458"/>
      <c r="F22" s="459"/>
      <c r="G22" s="457">
        <f t="shared" si="1"/>
        <v>0</v>
      </c>
      <c r="H22" s="458"/>
      <c r="I22" s="459"/>
    </row>
    <row r="23" spans="1:9" s="461" customFormat="1" ht="12.75">
      <c r="A23" s="462" t="s">
        <v>61</v>
      </c>
      <c r="B23" s="453">
        <f>SUM(B13:B22)</f>
        <v>9</v>
      </c>
      <c r="C23" s="453">
        <f>SUM(C13:C22)</f>
        <v>9</v>
      </c>
      <c r="D23" s="463">
        <f t="shared" si="0"/>
        <v>0</v>
      </c>
      <c r="E23" s="453">
        <f>SUM(E13:E22)</f>
        <v>40</v>
      </c>
      <c r="F23" s="453">
        <f>SUM(F13:F22)</f>
        <v>40</v>
      </c>
      <c r="G23" s="463">
        <f t="shared" si="1"/>
        <v>0</v>
      </c>
      <c r="H23" s="453">
        <f>SUM(H13:H22)</f>
        <v>0</v>
      </c>
      <c r="I23" s="453">
        <f>SUM(I13:I22)</f>
        <v>0</v>
      </c>
    </row>
  </sheetData>
  <sheetProtection/>
  <mergeCells count="4">
    <mergeCell ref="A6:B6"/>
    <mergeCell ref="A11:A12"/>
    <mergeCell ref="B11:G11"/>
    <mergeCell ref="H11:I11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4"/>
  <sheetViews>
    <sheetView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46.625" style="0" customWidth="1"/>
    <col min="2" max="2" width="2.375" style="0" customWidth="1"/>
    <col min="3" max="3" width="20.00390625" style="0" customWidth="1"/>
    <col min="4" max="4" width="10.00390625" style="0" customWidth="1"/>
    <col min="5" max="5" width="9.375" style="0" customWidth="1"/>
    <col min="6" max="6" width="14.125" style="0" customWidth="1"/>
    <col min="7" max="7" width="12.375" style="0" customWidth="1"/>
    <col min="8" max="8" width="14.625" style="0" customWidth="1"/>
    <col min="9" max="9" width="14.75390625" style="0" customWidth="1"/>
  </cols>
  <sheetData>
    <row r="1" spans="1:23" ht="12.75">
      <c r="A1" s="95"/>
      <c r="B1" s="96" t="s">
        <v>195</v>
      </c>
      <c r="C1" s="87" t="str">
        <f>'[1]Kadar.ode.'!C1</f>
        <v>Унети назив здравствене установе</v>
      </c>
      <c r="D1" s="91"/>
      <c r="E1" s="91"/>
      <c r="F1" s="91"/>
      <c r="G1" s="93"/>
      <c r="H1" s="131"/>
      <c r="I1" s="25"/>
      <c r="J1" s="34"/>
      <c r="K1" s="34"/>
      <c r="L1" s="34"/>
      <c r="M1" s="34"/>
      <c r="N1" s="34"/>
      <c r="O1" s="34"/>
      <c r="P1" s="34"/>
      <c r="Q1" s="34"/>
      <c r="R1" s="35"/>
      <c r="S1" s="35"/>
      <c r="T1" s="35"/>
      <c r="U1" s="35"/>
      <c r="V1" s="35"/>
      <c r="W1" s="35"/>
    </row>
    <row r="2" spans="1:19" ht="12.75">
      <c r="A2" s="95"/>
      <c r="B2" s="96" t="s">
        <v>196</v>
      </c>
      <c r="C2" s="87" t="str">
        <f>'[1]Kadar.ode.'!C2</f>
        <v>Унети матични број здравствене установе</v>
      </c>
      <c r="D2" s="91"/>
      <c r="E2" s="91"/>
      <c r="F2" s="91"/>
      <c r="G2" s="93"/>
      <c r="H2" s="131"/>
      <c r="I2" s="34"/>
      <c r="J2" s="34"/>
      <c r="K2" s="34"/>
      <c r="L2" s="34"/>
      <c r="M2" s="34"/>
      <c r="N2" s="35"/>
      <c r="O2" s="35"/>
      <c r="P2" s="35"/>
      <c r="Q2" s="35"/>
      <c r="R2" s="35"/>
      <c r="S2" s="35"/>
    </row>
    <row r="3" spans="1:23" ht="12.75">
      <c r="A3" s="95"/>
      <c r="B3" s="96" t="s">
        <v>198</v>
      </c>
      <c r="C3" s="87" t="str">
        <f>'[1]Kadar.ode.'!C3</f>
        <v>31.12.2016.</v>
      </c>
      <c r="D3" s="91"/>
      <c r="E3" s="91"/>
      <c r="F3" s="91"/>
      <c r="G3" s="93"/>
      <c r="H3" s="131"/>
      <c r="I3" s="34"/>
      <c r="J3" s="34"/>
      <c r="K3" s="34"/>
      <c r="L3" s="34"/>
      <c r="M3" s="34"/>
      <c r="N3" s="34"/>
      <c r="O3" s="34"/>
      <c r="P3" s="34"/>
      <c r="Q3" s="34"/>
      <c r="R3" s="35"/>
      <c r="S3" s="35"/>
      <c r="T3" s="35"/>
      <c r="U3" s="35"/>
      <c r="V3" s="35"/>
      <c r="W3" s="35"/>
    </row>
    <row r="4" spans="1:23" ht="14.25">
      <c r="A4" s="95"/>
      <c r="B4" s="96" t="s">
        <v>197</v>
      </c>
      <c r="C4" s="88" t="s">
        <v>212</v>
      </c>
      <c r="D4" s="92"/>
      <c r="E4" s="92"/>
      <c r="F4" s="92"/>
      <c r="G4" s="94"/>
      <c r="H4" s="132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</row>
    <row r="5" spans="3:23" ht="12.75">
      <c r="C5" s="36"/>
      <c r="D5" s="36"/>
      <c r="E5" s="36"/>
      <c r="F5" s="36"/>
      <c r="G5" s="37"/>
      <c r="H5" s="37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23" ht="123" customHeight="1" thickBot="1">
      <c r="A6" s="38"/>
      <c r="B6" s="38"/>
      <c r="C6" s="39" t="s">
        <v>204</v>
      </c>
      <c r="D6" s="39" t="s">
        <v>105</v>
      </c>
      <c r="E6" s="39" t="s">
        <v>121</v>
      </c>
      <c r="F6" s="39" t="s">
        <v>203</v>
      </c>
      <c r="G6" s="39" t="s">
        <v>213</v>
      </c>
      <c r="H6" s="39" t="s">
        <v>258</v>
      </c>
      <c r="I6" s="39" t="s">
        <v>259</v>
      </c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</row>
    <row r="7" spans="1:23" ht="6" customHeight="1" thickBot="1" thickTop="1">
      <c r="A7" s="38"/>
      <c r="B7" s="38"/>
      <c r="C7" s="38"/>
      <c r="D7" s="38"/>
      <c r="E7" s="38"/>
      <c r="F7" s="38"/>
      <c r="G7" s="38"/>
      <c r="H7" s="38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</row>
    <row r="8" spans="1:23" ht="16.5" thickBot="1" thickTop="1">
      <c r="A8" s="38" t="s">
        <v>115</v>
      </c>
      <c r="B8" s="38"/>
      <c r="C8" s="38">
        <v>25</v>
      </c>
      <c r="D8" s="63">
        <v>26</v>
      </c>
      <c r="E8" s="63">
        <f aca="true" t="shared" si="0" ref="E8:E13">C8-D8</f>
        <v>-1</v>
      </c>
      <c r="F8" s="38">
        <f>SUM('[1]Kadar.ode.'!AD25,'[1]Kadar.dne.bol.dij.'!P18,'[1]Kadar.zaj.med.del.'!T22)</f>
        <v>0</v>
      </c>
      <c r="G8" s="38">
        <f aca="true" t="shared" si="1" ref="G8:G13">SUM(C8,F8)</f>
        <v>25</v>
      </c>
      <c r="H8" s="38"/>
      <c r="I8" s="133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</row>
    <row r="9" spans="1:23" ht="16.5" thickBot="1" thickTop="1">
      <c r="A9" s="38" t="s">
        <v>116</v>
      </c>
      <c r="B9" s="38"/>
      <c r="C9" s="38">
        <f>SUM('[1]Kadar.zaj.med.del.'!E22)</f>
        <v>0</v>
      </c>
      <c r="D9" s="38">
        <v>1</v>
      </c>
      <c r="E9" s="38">
        <f t="shared" si="0"/>
        <v>-1</v>
      </c>
      <c r="F9" s="38">
        <f>SUM('[1]Kadar.zaj.med.del.'!U22)</f>
        <v>0</v>
      </c>
      <c r="G9" s="38">
        <f t="shared" si="1"/>
        <v>0</v>
      </c>
      <c r="H9" s="38"/>
      <c r="I9" s="38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</row>
    <row r="10" spans="1:9" ht="16.5" thickBot="1" thickTop="1">
      <c r="A10" s="38" t="s">
        <v>117</v>
      </c>
      <c r="B10" s="38"/>
      <c r="C10" s="38">
        <v>62</v>
      </c>
      <c r="D10" s="63">
        <v>84</v>
      </c>
      <c r="E10" s="38">
        <f t="shared" si="0"/>
        <v>-22</v>
      </c>
      <c r="F10" s="38">
        <f>SUM('[1]Kadar.ode.'!AE25,'[1]Kadar.dne.bol.dij.'!Q18,'[1]Kadar.zaj.med.del.'!V22)</f>
        <v>0</v>
      </c>
      <c r="G10" s="38">
        <f t="shared" si="1"/>
        <v>62</v>
      </c>
      <c r="H10" s="38">
        <v>1</v>
      </c>
      <c r="I10" s="38"/>
    </row>
    <row r="11" spans="1:9" ht="16.5" thickBot="1" thickTop="1">
      <c r="A11" s="38" t="s">
        <v>118</v>
      </c>
      <c r="B11" s="38"/>
      <c r="C11" s="38">
        <v>1</v>
      </c>
      <c r="D11" s="38">
        <v>2</v>
      </c>
      <c r="E11" s="38">
        <f t="shared" si="0"/>
        <v>-1</v>
      </c>
      <c r="F11" s="38">
        <f>SUM('[1]Kadar.ode.'!AF25,'[1]Kadar.dne.bol.dij.'!R18,'[1]Kadar.zaj.med.del.'!W22)</f>
        <v>0</v>
      </c>
      <c r="G11" s="38">
        <f t="shared" si="1"/>
        <v>1</v>
      </c>
      <c r="H11" s="38">
        <v>1</v>
      </c>
      <c r="I11" s="38"/>
    </row>
    <row r="12" spans="1:9" ht="16.5" thickBot="1" thickTop="1">
      <c r="A12" s="38" t="s">
        <v>119</v>
      </c>
      <c r="B12" s="38"/>
      <c r="C12" s="38">
        <v>9</v>
      </c>
      <c r="D12" s="38">
        <v>9</v>
      </c>
      <c r="E12" s="38">
        <f t="shared" si="0"/>
        <v>0</v>
      </c>
      <c r="F12" s="38">
        <f>SUM('[1]Kadar.nem.'!H23)</f>
        <v>0</v>
      </c>
      <c r="G12" s="38">
        <f t="shared" si="1"/>
        <v>9</v>
      </c>
      <c r="H12" s="38"/>
      <c r="I12" s="38"/>
    </row>
    <row r="13" spans="1:9" ht="16.5" thickBot="1" thickTop="1">
      <c r="A13" s="38" t="s">
        <v>120</v>
      </c>
      <c r="B13" s="38"/>
      <c r="C13" s="38">
        <v>40</v>
      </c>
      <c r="D13" s="38">
        <v>40</v>
      </c>
      <c r="E13" s="38">
        <f t="shared" si="0"/>
        <v>0</v>
      </c>
      <c r="F13" s="38">
        <f>SUM('[1]Kadar.nem.'!I23)</f>
        <v>0</v>
      </c>
      <c r="G13" s="38">
        <f t="shared" si="1"/>
        <v>40</v>
      </c>
      <c r="H13" s="38"/>
      <c r="I13" s="38"/>
    </row>
    <row r="14" spans="1:9" ht="16.5" thickBot="1" thickTop="1">
      <c r="A14" s="38" t="s">
        <v>61</v>
      </c>
      <c r="B14" s="38"/>
      <c r="C14" s="38">
        <f>SUM(C8:C13)</f>
        <v>137</v>
      </c>
      <c r="D14" s="38">
        <f>SUM(D8:D13)</f>
        <v>162</v>
      </c>
      <c r="E14" s="38">
        <f>SUM(E8:E13)</f>
        <v>-25</v>
      </c>
      <c r="F14" s="38">
        <f>SUM(F8:F13)</f>
        <v>0</v>
      </c>
      <c r="G14" s="38">
        <f>SUM(G8:G13)</f>
        <v>137</v>
      </c>
      <c r="H14" s="38">
        <f>SUM(H10:H13)</f>
        <v>2</v>
      </c>
      <c r="I14" s="38"/>
    </row>
    <row r="15" ht="13.5" thickTop="1"/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7">
      <selection activeCell="K27" sqref="K27"/>
    </sheetView>
  </sheetViews>
  <sheetFormatPr defaultColWidth="9.00390625" defaultRowHeight="12.75"/>
  <cols>
    <col min="1" max="1" width="7.625" style="0" customWidth="1"/>
    <col min="2" max="2" width="26.75390625" style="0" customWidth="1"/>
    <col min="5" max="5" width="12.125" style="0" customWidth="1"/>
  </cols>
  <sheetData>
    <row r="1" spans="1:10" ht="12.75">
      <c r="A1" s="95"/>
      <c r="B1" s="96" t="s">
        <v>195</v>
      </c>
      <c r="C1" s="137" t="s">
        <v>58</v>
      </c>
      <c r="D1" s="138"/>
      <c r="E1" s="138"/>
      <c r="F1" s="138"/>
      <c r="G1" s="138"/>
      <c r="H1" s="138"/>
      <c r="I1" s="138"/>
      <c r="J1" s="138"/>
    </row>
    <row r="2" spans="1:10" ht="12.75">
      <c r="A2" s="95"/>
      <c r="B2" s="96" t="s">
        <v>196</v>
      </c>
      <c r="C2" s="346">
        <v>7248261</v>
      </c>
      <c r="D2" s="347"/>
      <c r="E2" s="347"/>
      <c r="F2" s="347"/>
      <c r="G2" s="347"/>
      <c r="H2" s="347"/>
      <c r="I2" s="347"/>
      <c r="J2" s="138"/>
    </row>
    <row r="3" spans="1:7" ht="12.75">
      <c r="A3" s="95"/>
      <c r="B3" s="96" t="s">
        <v>198</v>
      </c>
      <c r="C3" s="87"/>
      <c r="D3" s="91"/>
      <c r="E3" s="91"/>
      <c r="F3" s="91"/>
      <c r="G3" s="93"/>
    </row>
    <row r="4" spans="1:7" ht="14.25">
      <c r="A4" s="95"/>
      <c r="B4" s="96" t="s">
        <v>197</v>
      </c>
      <c r="C4" s="88" t="s">
        <v>219</v>
      </c>
      <c r="D4" s="92"/>
      <c r="E4" s="92"/>
      <c r="F4" s="92"/>
      <c r="G4" s="94"/>
    </row>
    <row r="5" ht="13.5" thickBot="1"/>
    <row r="6" spans="1:12" ht="33.75" customHeight="1">
      <c r="A6" s="550" t="s">
        <v>192</v>
      </c>
      <c r="B6" s="552" t="s">
        <v>111</v>
      </c>
      <c r="C6" s="552" t="s">
        <v>214</v>
      </c>
      <c r="D6" s="552"/>
      <c r="E6" s="552" t="s">
        <v>215</v>
      </c>
      <c r="F6" s="552"/>
      <c r="G6" s="552" t="s">
        <v>218</v>
      </c>
      <c r="H6" s="552"/>
      <c r="I6" s="552" t="s">
        <v>216</v>
      </c>
      <c r="J6" s="552"/>
      <c r="K6" s="552" t="s">
        <v>217</v>
      </c>
      <c r="L6" s="559"/>
    </row>
    <row r="7" spans="1:12" ht="65.25" customHeight="1">
      <c r="A7" s="551"/>
      <c r="B7" s="553"/>
      <c r="C7" s="350" t="s">
        <v>60</v>
      </c>
      <c r="D7" s="350" t="s">
        <v>59</v>
      </c>
      <c r="E7" s="99" t="s">
        <v>268</v>
      </c>
      <c r="F7" s="99" t="s">
        <v>269</v>
      </c>
      <c r="G7" s="99" t="s">
        <v>268</v>
      </c>
      <c r="H7" s="99" t="s">
        <v>269</v>
      </c>
      <c r="I7" s="99" t="s">
        <v>268</v>
      </c>
      <c r="J7" s="99" t="s">
        <v>269</v>
      </c>
      <c r="K7" s="99" t="s">
        <v>268</v>
      </c>
      <c r="L7" s="99" t="s">
        <v>269</v>
      </c>
    </row>
    <row r="8" spans="1:12" ht="12.75">
      <c r="A8" s="556"/>
      <c r="B8" s="554" t="s">
        <v>758</v>
      </c>
      <c r="C8" s="134" t="s">
        <v>61</v>
      </c>
      <c r="D8" s="352">
        <v>22</v>
      </c>
      <c r="E8" s="353">
        <v>689</v>
      </c>
      <c r="F8" s="352">
        <v>882</v>
      </c>
      <c r="G8" s="353">
        <f>SUM(G9:G11)</f>
        <v>5653</v>
      </c>
      <c r="H8" s="352">
        <f>H9+H10+H11</f>
        <v>6507</v>
      </c>
      <c r="I8" s="366">
        <f>G8/E8</f>
        <v>8.204644412191582</v>
      </c>
      <c r="J8" s="366">
        <f>H8/F8</f>
        <v>7.377551020408164</v>
      </c>
      <c r="K8" s="366">
        <f>G8/(365*D8)*100</f>
        <v>70.39850560398506</v>
      </c>
      <c r="L8" s="367">
        <f>H8/(365*D8)*100</f>
        <v>81.03362391033625</v>
      </c>
    </row>
    <row r="9" spans="1:12" ht="12.75">
      <c r="A9" s="557"/>
      <c r="B9" s="554"/>
      <c r="C9" s="76" t="s">
        <v>63</v>
      </c>
      <c r="D9" s="345">
        <v>3</v>
      </c>
      <c r="E9" s="67">
        <v>400</v>
      </c>
      <c r="F9" s="345">
        <v>548</v>
      </c>
      <c r="G9" s="67">
        <v>998</v>
      </c>
      <c r="H9" s="345">
        <v>970</v>
      </c>
      <c r="I9" s="368">
        <f aca="true" t="shared" si="0" ref="I9:J31">G9/E9</f>
        <v>2.495</v>
      </c>
      <c r="J9" s="368">
        <f t="shared" si="0"/>
        <v>1.77007299270073</v>
      </c>
      <c r="K9" s="368">
        <f>G9/(365*D9)*100</f>
        <v>91.14155251141553</v>
      </c>
      <c r="L9" s="369">
        <f>H9/(365*D9)*100</f>
        <v>88.58447488584474</v>
      </c>
    </row>
    <row r="10" spans="1:12" ht="12.75">
      <c r="A10" s="557"/>
      <c r="B10" s="554"/>
      <c r="C10" s="76" t="s">
        <v>64</v>
      </c>
      <c r="D10" s="345">
        <v>6</v>
      </c>
      <c r="E10" s="67">
        <v>726</v>
      </c>
      <c r="F10" s="345">
        <v>868</v>
      </c>
      <c r="G10" s="67">
        <v>2470</v>
      </c>
      <c r="H10" s="345">
        <v>1751</v>
      </c>
      <c r="I10" s="368">
        <f t="shared" si="0"/>
        <v>3.402203856749311</v>
      </c>
      <c r="J10" s="368">
        <f t="shared" si="0"/>
        <v>2.0172811059907834</v>
      </c>
      <c r="K10" s="368">
        <f>G10/(365*D10)*100</f>
        <v>112.78538812785388</v>
      </c>
      <c r="L10" s="369">
        <f>H10/(365*D10)*100</f>
        <v>79.95433789954338</v>
      </c>
    </row>
    <row r="11" spans="1:12" ht="12.75">
      <c r="A11" s="557"/>
      <c r="B11" s="554"/>
      <c r="C11" s="354" t="s">
        <v>67</v>
      </c>
      <c r="D11" s="345">
        <v>13</v>
      </c>
      <c r="E11" s="67">
        <v>428</v>
      </c>
      <c r="F11" s="345">
        <v>791</v>
      </c>
      <c r="G11" s="67">
        <v>2185</v>
      </c>
      <c r="H11" s="345">
        <v>3786</v>
      </c>
      <c r="I11" s="368">
        <f t="shared" si="0"/>
        <v>5.105140186915888</v>
      </c>
      <c r="J11" s="368">
        <f t="shared" si="0"/>
        <v>4.786346396965866</v>
      </c>
      <c r="K11" s="368">
        <f>G11/(365*D11)*100</f>
        <v>46.048472075869334</v>
      </c>
      <c r="L11" s="369">
        <f>H11/(365*D11)*100</f>
        <v>79.78925184404636</v>
      </c>
    </row>
    <row r="12" spans="1:12" ht="12.75">
      <c r="A12" s="557"/>
      <c r="B12" s="555" t="s">
        <v>54</v>
      </c>
      <c r="C12" s="134" t="s">
        <v>61</v>
      </c>
      <c r="D12" s="352">
        <v>80</v>
      </c>
      <c r="E12" s="353">
        <v>2897</v>
      </c>
      <c r="F12" s="506">
        <v>2850</v>
      </c>
      <c r="G12" s="353">
        <f>SUM(G13:G15)</f>
        <v>29345</v>
      </c>
      <c r="H12" s="506">
        <v>27000</v>
      </c>
      <c r="I12" s="366">
        <f t="shared" si="0"/>
        <v>10.129444252675182</v>
      </c>
      <c r="J12" s="366">
        <f t="shared" si="0"/>
        <v>9.473684210526315</v>
      </c>
      <c r="K12" s="366">
        <f>G12/(365*D12)*100</f>
        <v>100.49657534246575</v>
      </c>
      <c r="L12" s="512">
        <f>H12/(365*D12)*100</f>
        <v>92.46575342465754</v>
      </c>
    </row>
    <row r="13" spans="1:12" ht="12.75">
      <c r="A13" s="557"/>
      <c r="B13" s="555"/>
      <c r="C13" s="76" t="s">
        <v>63</v>
      </c>
      <c r="D13" s="345">
        <v>4</v>
      </c>
      <c r="E13" s="67">
        <v>1233</v>
      </c>
      <c r="F13" s="345">
        <v>370</v>
      </c>
      <c r="G13" s="67">
        <v>4069</v>
      </c>
      <c r="H13" s="345">
        <v>1314</v>
      </c>
      <c r="I13" s="368">
        <f t="shared" si="0"/>
        <v>3.300081103000811</v>
      </c>
      <c r="J13" s="368">
        <f t="shared" si="0"/>
        <v>3.5513513513513515</v>
      </c>
      <c r="K13" s="368">
        <f aca="true" t="shared" si="1" ref="K13:K31">G13/(365*D13)*100</f>
        <v>278.6986301369863</v>
      </c>
      <c r="L13" s="369">
        <f aca="true" t="shared" si="2" ref="L13:L31">H13/(365*D13)*100</f>
        <v>90</v>
      </c>
    </row>
    <row r="14" spans="1:12" ht="12.75">
      <c r="A14" s="557"/>
      <c r="B14" s="555"/>
      <c r="C14" s="76" t="s">
        <v>64</v>
      </c>
      <c r="D14" s="345">
        <v>8</v>
      </c>
      <c r="E14" s="67">
        <v>1525</v>
      </c>
      <c r="F14" s="345">
        <v>994</v>
      </c>
      <c r="G14" s="67">
        <v>6407</v>
      </c>
      <c r="H14" s="345">
        <v>2628</v>
      </c>
      <c r="I14" s="368">
        <f t="shared" si="0"/>
        <v>4.201311475409836</v>
      </c>
      <c r="J14" s="368">
        <f t="shared" si="0"/>
        <v>2.643863179074447</v>
      </c>
      <c r="K14" s="368">
        <f t="shared" si="1"/>
        <v>219.41780821917808</v>
      </c>
      <c r="L14" s="369">
        <f t="shared" si="2"/>
        <v>90</v>
      </c>
    </row>
    <row r="15" spans="1:12" ht="12.75">
      <c r="A15" s="557"/>
      <c r="B15" s="555"/>
      <c r="C15" s="354" t="s">
        <v>67</v>
      </c>
      <c r="D15" s="345">
        <v>68</v>
      </c>
      <c r="E15" s="67">
        <v>1843</v>
      </c>
      <c r="F15" s="345">
        <v>3500</v>
      </c>
      <c r="G15" s="67">
        <v>18869</v>
      </c>
      <c r="H15" s="345">
        <v>23058</v>
      </c>
      <c r="I15" s="368">
        <f t="shared" si="0"/>
        <v>10.238198589256648</v>
      </c>
      <c r="J15" s="368">
        <f t="shared" si="0"/>
        <v>6.588</v>
      </c>
      <c r="K15" s="368">
        <f t="shared" si="1"/>
        <v>76.02336825141015</v>
      </c>
      <c r="L15" s="369">
        <f t="shared" si="2"/>
        <v>92.90088638195004</v>
      </c>
    </row>
    <row r="16" spans="1:12" ht="12.75">
      <c r="A16" s="557"/>
      <c r="B16" s="555" t="s">
        <v>55</v>
      </c>
      <c r="C16" s="134" t="s">
        <v>61</v>
      </c>
      <c r="D16" s="352">
        <v>21</v>
      </c>
      <c r="E16" s="353">
        <v>568</v>
      </c>
      <c r="F16" s="352">
        <v>677</v>
      </c>
      <c r="G16" s="353">
        <f>SUM(G17:G19)</f>
        <v>5855</v>
      </c>
      <c r="H16" s="352">
        <f>H17+H18+H19</f>
        <v>6088</v>
      </c>
      <c r="I16" s="366">
        <f t="shared" si="0"/>
        <v>10.308098591549296</v>
      </c>
      <c r="J16" s="366">
        <f t="shared" si="0"/>
        <v>8.99261447562777</v>
      </c>
      <c r="K16" s="366">
        <f t="shared" si="1"/>
        <v>76.38617090671886</v>
      </c>
      <c r="L16" s="367">
        <f t="shared" si="2"/>
        <v>79.42596216568819</v>
      </c>
    </row>
    <row r="17" spans="1:12" ht="12.75">
      <c r="A17" s="557"/>
      <c r="B17" s="555"/>
      <c r="C17" s="76" t="s">
        <v>63</v>
      </c>
      <c r="D17" s="345">
        <v>1</v>
      </c>
      <c r="E17" s="67">
        <v>185</v>
      </c>
      <c r="F17" s="345">
        <v>122</v>
      </c>
      <c r="G17" s="67">
        <v>623</v>
      </c>
      <c r="H17" s="345">
        <v>328</v>
      </c>
      <c r="I17" s="368">
        <f t="shared" si="0"/>
        <v>3.3675675675675674</v>
      </c>
      <c r="J17" s="368">
        <f t="shared" si="0"/>
        <v>2.6885245901639343</v>
      </c>
      <c r="K17" s="368">
        <f t="shared" si="1"/>
        <v>170.68493150684932</v>
      </c>
      <c r="L17" s="369">
        <f t="shared" si="2"/>
        <v>89.86301369863014</v>
      </c>
    </row>
    <row r="18" spans="1:12" ht="12.75">
      <c r="A18" s="557"/>
      <c r="B18" s="555"/>
      <c r="C18" s="76" t="s">
        <v>64</v>
      </c>
      <c r="D18" s="345">
        <v>2</v>
      </c>
      <c r="E18" s="67">
        <v>188</v>
      </c>
      <c r="F18" s="345">
        <v>182</v>
      </c>
      <c r="G18" s="67">
        <v>850</v>
      </c>
      <c r="H18" s="345">
        <v>554</v>
      </c>
      <c r="I18" s="368">
        <f t="shared" si="0"/>
        <v>4.5212765957446805</v>
      </c>
      <c r="J18" s="368">
        <f t="shared" si="0"/>
        <v>3.043956043956044</v>
      </c>
      <c r="K18" s="368">
        <f t="shared" si="1"/>
        <v>116.43835616438356</v>
      </c>
      <c r="L18" s="369">
        <f t="shared" si="2"/>
        <v>75.89041095890411</v>
      </c>
    </row>
    <row r="19" spans="1:12" ht="12.75">
      <c r="A19" s="557"/>
      <c r="B19" s="555"/>
      <c r="C19" s="354" t="s">
        <v>67</v>
      </c>
      <c r="D19" s="345">
        <v>18</v>
      </c>
      <c r="E19" s="67">
        <v>522</v>
      </c>
      <c r="F19" s="345">
        <v>808</v>
      </c>
      <c r="G19" s="67">
        <v>4382</v>
      </c>
      <c r="H19" s="345">
        <v>5206</v>
      </c>
      <c r="I19" s="368">
        <f t="shared" si="0"/>
        <v>8.39463601532567</v>
      </c>
      <c r="J19" s="368">
        <f t="shared" si="0"/>
        <v>6.443069306930693</v>
      </c>
      <c r="K19" s="368">
        <f t="shared" si="1"/>
        <v>66.69710806697108</v>
      </c>
      <c r="L19" s="369">
        <f t="shared" si="2"/>
        <v>79.23896499238965</v>
      </c>
    </row>
    <row r="20" spans="1:12" ht="12.75">
      <c r="A20" s="557"/>
      <c r="B20" s="555" t="s">
        <v>56</v>
      </c>
      <c r="C20" s="134" t="s">
        <v>61</v>
      </c>
      <c r="D20" s="352">
        <v>100</v>
      </c>
      <c r="E20" s="353">
        <f>E12+E16</f>
        <v>3465</v>
      </c>
      <c r="F20" s="352">
        <v>3110</v>
      </c>
      <c r="G20" s="353">
        <f>SUM(G21:G23)</f>
        <v>35200</v>
      </c>
      <c r="H20" s="352">
        <f>H12+H16</f>
        <v>33088</v>
      </c>
      <c r="I20" s="366">
        <f t="shared" si="0"/>
        <v>10.158730158730158</v>
      </c>
      <c r="J20" s="366">
        <f t="shared" si="0"/>
        <v>10.639228295819935</v>
      </c>
      <c r="K20" s="366">
        <f t="shared" si="1"/>
        <v>96.43835616438356</v>
      </c>
      <c r="L20" s="367">
        <f t="shared" si="2"/>
        <v>90.65205479452055</v>
      </c>
    </row>
    <row r="21" spans="1:12" ht="12.75">
      <c r="A21" s="557"/>
      <c r="B21" s="555"/>
      <c r="C21" s="76" t="s">
        <v>63</v>
      </c>
      <c r="D21" s="345">
        <f aca="true" t="shared" si="3" ref="D21:F23">D13+D17</f>
        <v>5</v>
      </c>
      <c r="E21" s="393">
        <f>E13+E17</f>
        <v>1418</v>
      </c>
      <c r="F21" s="345">
        <f t="shared" si="3"/>
        <v>492</v>
      </c>
      <c r="G21" s="393">
        <f>G13+G17</f>
        <v>4692</v>
      </c>
      <c r="H21" s="345">
        <f>H13+H17</f>
        <v>1642</v>
      </c>
      <c r="I21" s="368">
        <f t="shared" si="0"/>
        <v>3.308885754583921</v>
      </c>
      <c r="J21" s="368">
        <f t="shared" si="0"/>
        <v>3.33739837398374</v>
      </c>
      <c r="K21" s="368">
        <f t="shared" si="1"/>
        <v>257.09589041095893</v>
      </c>
      <c r="L21" s="369">
        <f t="shared" si="2"/>
        <v>89.97260273972603</v>
      </c>
    </row>
    <row r="22" spans="1:12" ht="12.75">
      <c r="A22" s="557"/>
      <c r="B22" s="555"/>
      <c r="C22" s="76" t="s">
        <v>64</v>
      </c>
      <c r="D22" s="345">
        <f t="shared" si="3"/>
        <v>10</v>
      </c>
      <c r="E22" s="393">
        <f>E14+E18</f>
        <v>1713</v>
      </c>
      <c r="F22" s="345">
        <f t="shared" si="3"/>
        <v>1176</v>
      </c>
      <c r="G22" s="393">
        <f>G14+G18</f>
        <v>7257</v>
      </c>
      <c r="H22" s="345">
        <f>H14+H18</f>
        <v>3182</v>
      </c>
      <c r="I22" s="368">
        <f t="shared" si="0"/>
        <v>4.2364273204903675</v>
      </c>
      <c r="J22" s="368">
        <f t="shared" si="0"/>
        <v>2.70578231292517</v>
      </c>
      <c r="K22" s="368">
        <f t="shared" si="1"/>
        <v>198.82191780821918</v>
      </c>
      <c r="L22" s="369">
        <f t="shared" si="2"/>
        <v>87.17808219178083</v>
      </c>
    </row>
    <row r="23" spans="1:12" ht="12.75">
      <c r="A23" s="557"/>
      <c r="B23" s="555"/>
      <c r="C23" s="354" t="s">
        <v>67</v>
      </c>
      <c r="D23" s="345">
        <v>85</v>
      </c>
      <c r="E23" s="393">
        <f>E15+E19</f>
        <v>2365</v>
      </c>
      <c r="F23" s="345">
        <f t="shared" si="3"/>
        <v>4308</v>
      </c>
      <c r="G23" s="393">
        <f>G19+G15</f>
        <v>23251</v>
      </c>
      <c r="H23" s="345">
        <f>H15+H19</f>
        <v>28264</v>
      </c>
      <c r="I23" s="368">
        <f t="shared" si="0"/>
        <v>9.831289640591967</v>
      </c>
      <c r="J23" s="368">
        <f t="shared" si="0"/>
        <v>6.560817084493965</v>
      </c>
      <c r="K23" s="368">
        <f t="shared" si="1"/>
        <v>74.94278807413376</v>
      </c>
      <c r="L23" s="369">
        <f t="shared" si="2"/>
        <v>91.1007252215955</v>
      </c>
    </row>
    <row r="24" spans="1:12" ht="12.75">
      <c r="A24" s="557"/>
      <c r="B24" s="554" t="s">
        <v>57</v>
      </c>
      <c r="C24" s="134" t="s">
        <v>61</v>
      </c>
      <c r="D24" s="355">
        <v>2</v>
      </c>
      <c r="E24" s="353">
        <v>37</v>
      </c>
      <c r="F24" s="355">
        <v>26</v>
      </c>
      <c r="G24" s="353">
        <v>992</v>
      </c>
      <c r="H24" s="352">
        <v>730</v>
      </c>
      <c r="I24" s="366">
        <f t="shared" si="0"/>
        <v>26.81081081081081</v>
      </c>
      <c r="J24" s="366">
        <f t="shared" si="0"/>
        <v>28.076923076923077</v>
      </c>
      <c r="K24" s="366">
        <f t="shared" si="1"/>
        <v>135.8904109589041</v>
      </c>
      <c r="L24" s="367">
        <f t="shared" si="2"/>
        <v>100</v>
      </c>
    </row>
    <row r="25" spans="1:12" ht="12.75">
      <c r="A25" s="557"/>
      <c r="B25" s="554"/>
      <c r="C25" s="76" t="s">
        <v>63</v>
      </c>
      <c r="D25" s="344"/>
      <c r="E25" s="67"/>
      <c r="F25" s="344"/>
      <c r="G25" s="67"/>
      <c r="H25" s="345"/>
      <c r="I25" s="368"/>
      <c r="J25" s="368"/>
      <c r="K25" s="368"/>
      <c r="L25" s="369"/>
    </row>
    <row r="26" spans="1:12" ht="12.75">
      <c r="A26" s="557"/>
      <c r="B26" s="554"/>
      <c r="C26" s="76" t="s">
        <v>64</v>
      </c>
      <c r="D26" s="344"/>
      <c r="E26" s="67"/>
      <c r="F26" s="344"/>
      <c r="G26" s="67"/>
      <c r="H26" s="345"/>
      <c r="I26" s="368"/>
      <c r="J26" s="368"/>
      <c r="K26" s="368"/>
      <c r="L26" s="369"/>
    </row>
    <row r="27" spans="1:12" ht="12.75">
      <c r="A27" s="558"/>
      <c r="B27" s="554"/>
      <c r="C27" s="354" t="s">
        <v>67</v>
      </c>
      <c r="D27" s="344"/>
      <c r="E27" s="67"/>
      <c r="F27" s="344"/>
      <c r="G27" s="67"/>
      <c r="H27" s="345"/>
      <c r="I27" s="368"/>
      <c r="J27" s="368"/>
      <c r="K27" s="368"/>
      <c r="L27" s="369"/>
    </row>
    <row r="28" spans="1:12" ht="12.75">
      <c r="A28" s="546" t="s">
        <v>62</v>
      </c>
      <c r="B28" s="547"/>
      <c r="C28" s="134" t="s">
        <v>61</v>
      </c>
      <c r="D28" s="352">
        <f>D24+D20+D8</f>
        <v>124</v>
      </c>
      <c r="E28" s="353">
        <f>E24+E20+E8</f>
        <v>4191</v>
      </c>
      <c r="F28" s="352">
        <v>4566</v>
      </c>
      <c r="G28" s="353">
        <f>G24+G20+G8</f>
        <v>41845</v>
      </c>
      <c r="H28" s="352">
        <v>40881</v>
      </c>
      <c r="I28" s="366">
        <f t="shared" si="0"/>
        <v>9.984490575041756</v>
      </c>
      <c r="J28" s="366">
        <f t="shared" si="0"/>
        <v>8.953350854139291</v>
      </c>
      <c r="K28" s="366">
        <f t="shared" si="1"/>
        <v>92.454706142289</v>
      </c>
      <c r="L28" s="367">
        <f t="shared" si="2"/>
        <v>90.324790101635</v>
      </c>
    </row>
    <row r="29" spans="1:12" ht="12.75">
      <c r="A29" s="546"/>
      <c r="B29" s="547"/>
      <c r="C29" s="76" t="s">
        <v>63</v>
      </c>
      <c r="D29" s="345">
        <f>D9+D21</f>
        <v>8</v>
      </c>
      <c r="E29" s="67">
        <f>E21++E9</f>
        <v>1818</v>
      </c>
      <c r="F29" s="345">
        <f>F9+F21</f>
        <v>1040</v>
      </c>
      <c r="G29" s="67">
        <f>G9+G21</f>
        <v>5690</v>
      </c>
      <c r="H29" s="345">
        <f>H9+H21</f>
        <v>2612</v>
      </c>
      <c r="I29" s="368">
        <f t="shared" si="0"/>
        <v>3.1298129812981297</v>
      </c>
      <c r="J29" s="368">
        <f t="shared" si="0"/>
        <v>2.5115384615384615</v>
      </c>
      <c r="K29" s="368">
        <f t="shared" si="1"/>
        <v>194.86301369863014</v>
      </c>
      <c r="L29" s="369">
        <f t="shared" si="2"/>
        <v>89.45205479452055</v>
      </c>
    </row>
    <row r="30" spans="1:12" ht="12.75">
      <c r="A30" s="546"/>
      <c r="B30" s="547"/>
      <c r="C30" s="76" t="s">
        <v>64</v>
      </c>
      <c r="D30" s="345">
        <f>D10+D22+D24</f>
        <v>18</v>
      </c>
      <c r="E30" s="67">
        <f>E24+E22+E10</f>
        <v>2476</v>
      </c>
      <c r="F30" s="345">
        <f>F10+F22+F24</f>
        <v>2070</v>
      </c>
      <c r="G30" s="67">
        <f>G10+G22+G24</f>
        <v>10719</v>
      </c>
      <c r="H30" s="345">
        <f>H10+H22+H24</f>
        <v>5663</v>
      </c>
      <c r="I30" s="368">
        <f t="shared" si="0"/>
        <v>4.329159935379645</v>
      </c>
      <c r="J30" s="368">
        <f t="shared" si="0"/>
        <v>2.7357487922705315</v>
      </c>
      <c r="K30" s="368">
        <f t="shared" si="1"/>
        <v>163.15068493150685</v>
      </c>
      <c r="L30" s="369">
        <f t="shared" si="2"/>
        <v>86.19482496194824</v>
      </c>
    </row>
    <row r="31" spans="1:12" ht="13.5" thickBot="1">
      <c r="A31" s="548"/>
      <c r="B31" s="549"/>
      <c r="C31" s="356" t="s">
        <v>67</v>
      </c>
      <c r="D31" s="357">
        <f>D11+D23</f>
        <v>98</v>
      </c>
      <c r="E31" s="358">
        <f>E23+E11</f>
        <v>2793</v>
      </c>
      <c r="F31" s="357">
        <v>5647</v>
      </c>
      <c r="G31" s="358">
        <f>G11+G23</f>
        <v>25436</v>
      </c>
      <c r="H31" s="357">
        <v>33058</v>
      </c>
      <c r="I31" s="370">
        <f t="shared" si="0"/>
        <v>9.107053347654851</v>
      </c>
      <c r="J31" s="370">
        <f t="shared" si="0"/>
        <v>5.854081813352223</v>
      </c>
      <c r="K31" s="370">
        <f t="shared" si="1"/>
        <v>71.10986860497623</v>
      </c>
      <c r="L31" s="371">
        <f t="shared" si="2"/>
        <v>92.4182275649986</v>
      </c>
    </row>
  </sheetData>
  <sheetProtection/>
  <mergeCells count="14">
    <mergeCell ref="K6:L6"/>
    <mergeCell ref="E6:F6"/>
    <mergeCell ref="G6:H6"/>
    <mergeCell ref="I6:J6"/>
    <mergeCell ref="A28:B31"/>
    <mergeCell ref="A6:A7"/>
    <mergeCell ref="B6:B7"/>
    <mergeCell ref="C6:D6"/>
    <mergeCell ref="B8:B11"/>
    <mergeCell ref="B12:B15"/>
    <mergeCell ref="A8:A27"/>
    <mergeCell ref="B16:B19"/>
    <mergeCell ref="B20:B23"/>
    <mergeCell ref="B24:B27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SheetLayoutView="100" zoomScalePageLayoutView="0" workbookViewId="0" topLeftCell="A1">
      <selection activeCell="D22" sqref="D22"/>
    </sheetView>
  </sheetViews>
  <sheetFormatPr defaultColWidth="9.00390625" defaultRowHeight="12.75"/>
  <cols>
    <col min="1" max="1" width="8.125" style="2" customWidth="1"/>
    <col min="2" max="2" width="24.125" style="2" customWidth="1"/>
    <col min="3" max="3" width="10.125" style="2" customWidth="1"/>
    <col min="4" max="4" width="15.875" style="2" customWidth="1"/>
    <col min="5" max="5" width="9.75390625" style="2" customWidth="1"/>
    <col min="6" max="6" width="15.75390625" style="2" customWidth="1"/>
    <col min="7" max="7" width="9.75390625" style="2" customWidth="1"/>
    <col min="8" max="16384" width="9.125" style="2" customWidth="1"/>
  </cols>
  <sheetData>
    <row r="1" spans="1:9" s="1" customFormat="1" ht="12.75">
      <c r="A1" s="95"/>
      <c r="B1" s="96" t="s">
        <v>195</v>
      </c>
      <c r="C1" s="137" t="s">
        <v>58</v>
      </c>
      <c r="D1" s="138"/>
      <c r="E1" s="138"/>
      <c r="F1" s="138"/>
      <c r="G1" s="138"/>
      <c r="H1" s="138"/>
      <c r="I1" s="138"/>
    </row>
    <row r="2" spans="1:9" ht="12.75">
      <c r="A2" s="95"/>
      <c r="B2" s="96" t="s">
        <v>196</v>
      </c>
      <c r="C2" s="346">
        <v>7248261</v>
      </c>
      <c r="D2" s="347"/>
      <c r="E2" s="347"/>
      <c r="F2" s="347"/>
      <c r="G2" s="347"/>
      <c r="H2" s="347"/>
      <c r="I2" s="347"/>
    </row>
    <row r="3" spans="1:7" ht="12.75">
      <c r="A3" s="95"/>
      <c r="B3" s="96" t="s">
        <v>198</v>
      </c>
      <c r="C3" s="87"/>
      <c r="D3" s="91"/>
      <c r="E3" s="91"/>
      <c r="F3" s="91"/>
      <c r="G3" s="93"/>
    </row>
    <row r="4" spans="1:7" ht="15.75" customHeight="1">
      <c r="A4" s="95"/>
      <c r="B4" s="96" t="s">
        <v>197</v>
      </c>
      <c r="C4" s="88" t="s">
        <v>220</v>
      </c>
      <c r="D4" s="92"/>
      <c r="E4" s="92"/>
      <c r="F4" s="92"/>
      <c r="G4" s="94"/>
    </row>
    <row r="6" spans="1:7" ht="34.5" customHeight="1">
      <c r="A6" s="561" t="s">
        <v>192</v>
      </c>
      <c r="B6" s="560" t="s">
        <v>111</v>
      </c>
      <c r="C6" s="560" t="s">
        <v>193</v>
      </c>
      <c r="D6" s="560" t="s">
        <v>257</v>
      </c>
      <c r="E6" s="560"/>
      <c r="F6" s="560" t="s">
        <v>223</v>
      </c>
      <c r="G6" s="560"/>
    </row>
    <row r="7" spans="1:7" ht="67.5" customHeight="1" thickBot="1">
      <c r="A7" s="561"/>
      <c r="B7" s="560"/>
      <c r="C7" s="560"/>
      <c r="D7" s="115" t="s">
        <v>726</v>
      </c>
      <c r="E7" s="115" t="s">
        <v>725</v>
      </c>
      <c r="F7" s="115" t="s">
        <v>727</v>
      </c>
      <c r="G7" s="115" t="s">
        <v>725</v>
      </c>
    </row>
    <row r="8" spans="1:7" ht="24.75" customHeight="1" thickTop="1">
      <c r="A8" s="102" t="s">
        <v>141</v>
      </c>
      <c r="B8" s="134" t="s">
        <v>261</v>
      </c>
      <c r="C8" s="507">
        <v>21</v>
      </c>
      <c r="D8" s="68">
        <v>448</v>
      </c>
      <c r="E8" s="66">
        <v>480</v>
      </c>
      <c r="F8" s="349">
        <v>3707</v>
      </c>
      <c r="G8" s="66">
        <v>4700</v>
      </c>
    </row>
    <row r="9" spans="1:7" ht="24.75" customHeight="1">
      <c r="A9" s="102"/>
      <c r="B9" s="134"/>
      <c r="C9" s="68"/>
      <c r="D9" s="68"/>
      <c r="E9" s="66"/>
      <c r="F9" s="349"/>
      <c r="G9" s="66"/>
    </row>
    <row r="10" spans="1:7" ht="24.75" customHeight="1">
      <c r="A10" s="135"/>
      <c r="B10" s="134"/>
      <c r="C10" s="68"/>
      <c r="D10" s="68"/>
      <c r="E10" s="66"/>
      <c r="F10" s="349"/>
      <c r="G10" s="66"/>
    </row>
    <row r="11" spans="1:7" ht="24.75" customHeight="1">
      <c r="A11" s="102"/>
      <c r="B11" s="134"/>
      <c r="C11" s="68"/>
      <c r="D11" s="68"/>
      <c r="E11" s="66"/>
      <c r="F11" s="349"/>
      <c r="G11" s="66"/>
    </row>
    <row r="12" spans="1:7" ht="24.75" customHeight="1">
      <c r="A12" s="102"/>
      <c r="B12" s="134"/>
      <c r="C12" s="68"/>
      <c r="D12" s="68"/>
      <c r="E12" s="66"/>
      <c r="F12" s="349"/>
      <c r="G12" s="66"/>
    </row>
    <row r="13" spans="1:7" ht="24.75" customHeight="1">
      <c r="A13" s="102"/>
      <c r="B13" s="134"/>
      <c r="C13" s="68"/>
      <c r="D13" s="68"/>
      <c r="E13" s="66"/>
      <c r="F13" s="349"/>
      <c r="G13" s="66"/>
    </row>
    <row r="14" spans="1:7" ht="24.75" customHeight="1">
      <c r="A14" s="102"/>
      <c r="B14" s="134"/>
      <c r="C14" s="68"/>
      <c r="D14" s="68"/>
      <c r="E14" s="66"/>
      <c r="F14" s="349"/>
      <c r="G14" s="66"/>
    </row>
    <row r="15" spans="1:7" ht="24.75" customHeight="1">
      <c r="A15" s="102"/>
      <c r="B15" s="134"/>
      <c r="C15" s="68"/>
      <c r="D15" s="68"/>
      <c r="E15" s="66"/>
      <c r="F15" s="349"/>
      <c r="G15" s="66"/>
    </row>
    <row r="16" spans="1:7" ht="24.75" customHeight="1">
      <c r="A16" s="102"/>
      <c r="B16" s="134"/>
      <c r="C16" s="68"/>
      <c r="D16" s="68"/>
      <c r="E16" s="66"/>
      <c r="F16" s="349"/>
      <c r="G16" s="66"/>
    </row>
    <row r="17" spans="1:7" ht="24.75" customHeight="1">
      <c r="A17" s="102"/>
      <c r="B17" s="134"/>
      <c r="C17" s="68"/>
      <c r="D17" s="68"/>
      <c r="E17" s="66"/>
      <c r="F17" s="349"/>
      <c r="G17" s="66"/>
    </row>
    <row r="18" spans="1:7" ht="24.75" customHeight="1">
      <c r="A18" s="562" t="s">
        <v>147</v>
      </c>
      <c r="B18" s="562"/>
      <c r="C18" s="136">
        <v>21</v>
      </c>
      <c r="D18" s="136">
        <v>448</v>
      </c>
      <c r="E18" s="66">
        <v>480</v>
      </c>
      <c r="F18" s="349">
        <v>3707</v>
      </c>
      <c r="G18" s="66">
        <v>4700</v>
      </c>
    </row>
    <row r="19" spans="1:7" ht="24.75" customHeight="1">
      <c r="A19" s="400"/>
      <c r="B19" s="400"/>
      <c r="C19" s="401"/>
      <c r="D19" s="401"/>
      <c r="E19" s="402"/>
      <c r="F19" s="403"/>
      <c r="G19" s="402"/>
    </row>
  </sheetData>
  <sheetProtection/>
  <mergeCells count="6">
    <mergeCell ref="F6:G6"/>
    <mergeCell ref="A6:A7"/>
    <mergeCell ref="A18:B18"/>
    <mergeCell ref="B6:B7"/>
    <mergeCell ref="C6:C7"/>
    <mergeCell ref="D6:E6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">
      <selection activeCell="L18" sqref="L18"/>
    </sheetView>
  </sheetViews>
  <sheetFormatPr defaultColWidth="9.00390625" defaultRowHeight="12.75"/>
  <cols>
    <col min="1" max="1" width="4.75390625" style="2" customWidth="1"/>
    <col min="2" max="2" width="7.375" style="2" customWidth="1"/>
    <col min="3" max="3" width="29.75390625" style="2" customWidth="1"/>
    <col min="4" max="4" width="8.25390625" style="2" customWidth="1"/>
    <col min="5" max="5" width="15.75390625" style="2" customWidth="1"/>
    <col min="6" max="6" width="8.375" style="2" customWidth="1"/>
    <col min="7" max="7" width="15.875" style="2" customWidth="1"/>
    <col min="8" max="9" width="8.375" style="2" customWidth="1"/>
    <col min="10" max="16384" width="9.125" style="2" customWidth="1"/>
  </cols>
  <sheetData>
    <row r="1" spans="2:9" ht="12.75">
      <c r="B1" s="95"/>
      <c r="C1" s="96" t="s">
        <v>195</v>
      </c>
      <c r="D1" s="87" t="s">
        <v>58</v>
      </c>
      <c r="E1" s="91"/>
      <c r="F1" s="91"/>
      <c r="G1" s="91"/>
      <c r="H1" s="93"/>
      <c r="I1" s="3"/>
    </row>
    <row r="2" spans="2:9" ht="12.75">
      <c r="B2" s="95"/>
      <c r="C2" s="96" t="s">
        <v>196</v>
      </c>
      <c r="D2" s="346">
        <v>7248261</v>
      </c>
      <c r="E2" s="348"/>
      <c r="F2" s="348"/>
      <c r="G2" s="91"/>
      <c r="H2" s="93"/>
      <c r="I2" s="3"/>
    </row>
    <row r="3" spans="2:9" ht="12.75">
      <c r="B3" s="95"/>
      <c r="C3" s="96" t="s">
        <v>198</v>
      </c>
      <c r="D3" s="87"/>
      <c r="E3" s="91"/>
      <c r="F3" s="91"/>
      <c r="G3" s="91"/>
      <c r="H3" s="93"/>
      <c r="I3" s="3"/>
    </row>
    <row r="4" spans="2:8" ht="14.25">
      <c r="B4" s="95"/>
      <c r="C4" s="96" t="s">
        <v>197</v>
      </c>
      <c r="D4" s="88" t="s">
        <v>239</v>
      </c>
      <c r="E4" s="92"/>
      <c r="F4" s="92"/>
      <c r="G4" s="92"/>
      <c r="H4" s="94"/>
    </row>
    <row r="5" ht="12.75" customHeight="1"/>
    <row r="6" spans="1:8" s="1" customFormat="1" ht="23.25" customHeight="1">
      <c r="A6" s="563" t="s">
        <v>53</v>
      </c>
      <c r="B6" s="563" t="s">
        <v>192</v>
      </c>
      <c r="C6" s="529" t="s">
        <v>111</v>
      </c>
      <c r="D6" s="529" t="s">
        <v>178</v>
      </c>
      <c r="E6" s="560" t="s">
        <v>221</v>
      </c>
      <c r="F6" s="560"/>
      <c r="G6" s="526" t="s">
        <v>222</v>
      </c>
      <c r="H6" s="527"/>
    </row>
    <row r="7" spans="1:8" s="1" customFormat="1" ht="48.75" customHeight="1" thickBot="1">
      <c r="A7" s="525"/>
      <c r="B7" s="525"/>
      <c r="C7" s="530"/>
      <c r="D7" s="530"/>
      <c r="E7" s="115" t="s">
        <v>726</v>
      </c>
      <c r="F7" s="115" t="s">
        <v>725</v>
      </c>
      <c r="G7" s="115" t="s">
        <v>726</v>
      </c>
      <c r="H7" s="115" t="s">
        <v>725</v>
      </c>
    </row>
    <row r="8" spans="1:8" ht="21.75" customHeight="1" thickTop="1">
      <c r="A8" s="340">
        <v>1</v>
      </c>
      <c r="B8" s="336"/>
      <c r="C8" s="317" t="s">
        <v>48</v>
      </c>
      <c r="D8" s="318">
        <v>5</v>
      </c>
      <c r="E8" s="319">
        <v>146</v>
      </c>
      <c r="F8" s="319">
        <v>162</v>
      </c>
      <c r="G8" s="320">
        <v>1073</v>
      </c>
      <c r="H8" s="320">
        <f>D8*365*0.8</f>
        <v>1460</v>
      </c>
    </row>
    <row r="9" spans="1:8" ht="21.75" customHeight="1">
      <c r="A9" s="341">
        <f>A8+1</f>
        <v>2</v>
      </c>
      <c r="B9" s="337"/>
      <c r="C9" s="321" t="s">
        <v>49</v>
      </c>
      <c r="D9" s="322">
        <v>2</v>
      </c>
      <c r="E9" s="360">
        <v>14</v>
      </c>
      <c r="F9" s="360">
        <v>83</v>
      </c>
      <c r="G9" s="361">
        <v>14</v>
      </c>
      <c r="H9" s="324">
        <v>584</v>
      </c>
    </row>
    <row r="10" spans="1:8" ht="21.75" customHeight="1">
      <c r="A10" s="341">
        <f aca="true" t="shared" si="0" ref="A10:A17">A9+1</f>
        <v>3</v>
      </c>
      <c r="B10" s="338"/>
      <c r="C10" s="325" t="s">
        <v>50</v>
      </c>
      <c r="D10" s="322">
        <v>3</v>
      </c>
      <c r="E10" s="360">
        <v>132</v>
      </c>
      <c r="F10" s="360">
        <v>79</v>
      </c>
      <c r="G10" s="360">
        <v>1059</v>
      </c>
      <c r="H10" s="324">
        <v>876</v>
      </c>
    </row>
    <row r="11" spans="1:8" ht="21.75" customHeight="1">
      <c r="A11" s="341">
        <f t="shared" si="0"/>
        <v>4</v>
      </c>
      <c r="B11" s="337"/>
      <c r="C11" s="326" t="s">
        <v>51</v>
      </c>
      <c r="D11" s="327">
        <v>4</v>
      </c>
      <c r="E11" s="328">
        <v>106</v>
      </c>
      <c r="F11" s="329">
        <v>128</v>
      </c>
      <c r="G11" s="328">
        <v>1024</v>
      </c>
      <c r="H11" s="320">
        <v>1168</v>
      </c>
    </row>
    <row r="12" spans="1:8" ht="21.75" customHeight="1">
      <c r="A12" s="341">
        <f t="shared" si="0"/>
        <v>5</v>
      </c>
      <c r="B12" s="337"/>
      <c r="C12" s="321" t="s">
        <v>49</v>
      </c>
      <c r="D12" s="322">
        <v>1</v>
      </c>
      <c r="E12" s="323"/>
      <c r="F12" s="330">
        <v>28</v>
      </c>
      <c r="G12" s="331"/>
      <c r="H12" s="324">
        <v>292</v>
      </c>
    </row>
    <row r="13" spans="1:8" ht="21.75" customHeight="1">
      <c r="A13" s="341">
        <f t="shared" si="0"/>
        <v>6</v>
      </c>
      <c r="B13" s="337"/>
      <c r="C13" s="325" t="s">
        <v>50</v>
      </c>
      <c r="D13" s="332">
        <v>3</v>
      </c>
      <c r="E13" s="333">
        <v>106</v>
      </c>
      <c r="F13" s="330">
        <v>100</v>
      </c>
      <c r="G13" s="323">
        <v>1024</v>
      </c>
      <c r="H13" s="324">
        <v>876</v>
      </c>
    </row>
    <row r="14" spans="1:8" ht="21.75" customHeight="1">
      <c r="A14" s="341">
        <f t="shared" si="0"/>
        <v>7</v>
      </c>
      <c r="B14" s="337"/>
      <c r="C14" s="326" t="s">
        <v>52</v>
      </c>
      <c r="D14" s="327">
        <v>6</v>
      </c>
      <c r="E14" s="328">
        <v>241</v>
      </c>
      <c r="F14" s="329">
        <v>281</v>
      </c>
      <c r="G14" s="328">
        <v>1493</v>
      </c>
      <c r="H14" s="320">
        <v>1752</v>
      </c>
    </row>
    <row r="15" spans="1:8" ht="21.75" customHeight="1">
      <c r="A15" s="341">
        <f t="shared" si="0"/>
        <v>8</v>
      </c>
      <c r="B15" s="337"/>
      <c r="C15" s="321" t="s">
        <v>49</v>
      </c>
      <c r="D15" s="322">
        <v>1</v>
      </c>
      <c r="E15" s="360">
        <v>7</v>
      </c>
      <c r="F15" s="330">
        <v>8</v>
      </c>
      <c r="G15" s="360">
        <v>7</v>
      </c>
      <c r="H15" s="324">
        <v>56</v>
      </c>
    </row>
    <row r="16" spans="1:8" ht="21.75" customHeight="1">
      <c r="A16" s="341">
        <f t="shared" si="0"/>
        <v>9</v>
      </c>
      <c r="B16" s="337"/>
      <c r="C16" s="334" t="s">
        <v>50</v>
      </c>
      <c r="D16" s="322">
        <v>5</v>
      </c>
      <c r="E16" s="388">
        <v>234</v>
      </c>
      <c r="F16" s="389">
        <v>273</v>
      </c>
      <c r="G16" s="388">
        <v>1486</v>
      </c>
      <c r="H16" s="390">
        <v>1696</v>
      </c>
    </row>
    <row r="17" spans="1:8" ht="21.75" customHeight="1" thickBot="1">
      <c r="A17" s="342">
        <f t="shared" si="0"/>
        <v>10</v>
      </c>
      <c r="B17" s="339"/>
      <c r="C17" s="335"/>
      <c r="D17" s="69"/>
      <c r="E17" s="69"/>
      <c r="F17" s="69"/>
      <c r="G17" s="69"/>
      <c r="H17" s="69"/>
    </row>
    <row r="18" spans="1:8" ht="24.75" customHeight="1" thickTop="1">
      <c r="A18" s="343"/>
      <c r="B18" s="528" t="s">
        <v>147</v>
      </c>
      <c r="C18" s="528"/>
      <c r="D18" s="119">
        <f>D8+D11+D14</f>
        <v>15</v>
      </c>
      <c r="E18" s="118">
        <v>493</v>
      </c>
      <c r="F18" s="118">
        <f>F8+F11+F14</f>
        <v>571</v>
      </c>
      <c r="G18" s="118">
        <v>3590</v>
      </c>
      <c r="H18" s="118">
        <f>H8+H11+H14</f>
        <v>4380</v>
      </c>
    </row>
    <row r="19" ht="12.75" customHeight="1"/>
    <row r="20" ht="12.75" customHeight="1"/>
    <row r="21" ht="12.75" customHeight="1"/>
    <row r="22" ht="12.75" customHeight="1"/>
  </sheetData>
  <sheetProtection/>
  <mergeCells count="7">
    <mergeCell ref="A6:A7"/>
    <mergeCell ref="E6:F6"/>
    <mergeCell ref="G6:H6"/>
    <mergeCell ref="B18:C18"/>
    <mergeCell ref="B6:B7"/>
    <mergeCell ref="C6:C7"/>
    <mergeCell ref="D6:D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SheetLayoutView="100" zoomScalePageLayoutView="0" workbookViewId="0" topLeftCell="A4">
      <selection activeCell="F15" sqref="F15"/>
    </sheetView>
  </sheetViews>
  <sheetFormatPr defaultColWidth="9.00390625" defaultRowHeight="12.75"/>
  <cols>
    <col min="1" max="1" width="10.25390625" style="64" customWidth="1"/>
    <col min="2" max="2" width="24.00390625" style="64" customWidth="1"/>
    <col min="3" max="3" width="13.25390625" style="64" customWidth="1"/>
    <col min="4" max="4" width="8.75390625" style="64" customWidth="1"/>
    <col min="5" max="5" width="12.625" style="64" customWidth="1"/>
    <col min="6" max="6" width="8.75390625" style="64" customWidth="1"/>
    <col min="7" max="7" width="13.625" style="64" customWidth="1"/>
    <col min="8" max="8" width="8.75390625" style="64" customWidth="1"/>
    <col min="9" max="16384" width="9.125" style="64" customWidth="1"/>
  </cols>
  <sheetData>
    <row r="1" spans="1:7" ht="12.75">
      <c r="A1" s="95"/>
      <c r="B1" s="96" t="s">
        <v>195</v>
      </c>
      <c r="C1" s="87" t="s">
        <v>58</v>
      </c>
      <c r="D1" s="91"/>
      <c r="E1" s="91"/>
      <c r="F1" s="91"/>
      <c r="G1" s="93"/>
    </row>
    <row r="2" spans="1:7" ht="12.75">
      <c r="A2" s="95"/>
      <c r="B2" s="96" t="s">
        <v>196</v>
      </c>
      <c r="C2" s="531">
        <v>7248261</v>
      </c>
      <c r="D2" s="519"/>
      <c r="E2" s="91"/>
      <c r="F2" s="91"/>
      <c r="G2" s="93"/>
    </row>
    <row r="3" spans="1:7" ht="12.75">
      <c r="A3" s="95"/>
      <c r="B3" s="96" t="s">
        <v>198</v>
      </c>
      <c r="C3" s="87"/>
      <c r="D3" s="91"/>
      <c r="E3" s="91"/>
      <c r="F3" s="91"/>
      <c r="G3" s="93"/>
    </row>
    <row r="4" spans="1:7" ht="14.25">
      <c r="A4" s="95"/>
      <c r="B4" s="96" t="s">
        <v>197</v>
      </c>
      <c r="C4" s="88" t="s">
        <v>227</v>
      </c>
      <c r="D4" s="92"/>
      <c r="E4" s="92"/>
      <c r="F4" s="92"/>
      <c r="G4" s="94"/>
    </row>
    <row r="5" spans="1:7" ht="14.25">
      <c r="A5" s="95"/>
      <c r="B5" s="96" t="s">
        <v>225</v>
      </c>
      <c r="C5" s="88"/>
      <c r="D5" s="92"/>
      <c r="E5" s="92"/>
      <c r="F5" s="92"/>
      <c r="G5" s="94"/>
    </row>
    <row r="7" spans="1:8" ht="21.75" customHeight="1">
      <c r="A7" s="563" t="s">
        <v>110</v>
      </c>
      <c r="B7" s="563" t="s">
        <v>228</v>
      </c>
      <c r="C7" s="520" t="s">
        <v>229</v>
      </c>
      <c r="D7" s="521"/>
      <c r="E7" s="520" t="s">
        <v>230</v>
      </c>
      <c r="F7" s="521"/>
      <c r="G7" s="561" t="s">
        <v>147</v>
      </c>
      <c r="H7" s="561"/>
    </row>
    <row r="8" spans="1:8" ht="72" customHeight="1" thickBot="1">
      <c r="A8" s="525"/>
      <c r="B8" s="525"/>
      <c r="C8" s="115" t="s">
        <v>726</v>
      </c>
      <c r="D8" s="115" t="s">
        <v>725</v>
      </c>
      <c r="E8" s="115" t="s">
        <v>757</v>
      </c>
      <c r="F8" s="115" t="s">
        <v>725</v>
      </c>
      <c r="G8" s="115" t="s">
        <v>726</v>
      </c>
      <c r="H8" s="115" t="s">
        <v>725</v>
      </c>
    </row>
    <row r="9" spans="1:8" ht="15.75" thickTop="1">
      <c r="A9" s="308" t="s">
        <v>44</v>
      </c>
      <c r="B9" s="309" t="s">
        <v>390</v>
      </c>
      <c r="C9" s="359">
        <v>363</v>
      </c>
      <c r="D9" s="311">
        <v>550</v>
      </c>
      <c r="E9" s="508">
        <v>168</v>
      </c>
      <c r="F9" s="508">
        <v>170</v>
      </c>
      <c r="G9" s="359">
        <f>C9+E9</f>
        <v>531</v>
      </c>
      <c r="H9" s="71">
        <f>D9+F9</f>
        <v>720</v>
      </c>
    </row>
    <row r="10" spans="1:8" ht="15">
      <c r="A10" s="308" t="s">
        <v>45</v>
      </c>
      <c r="B10" s="309" t="s">
        <v>391</v>
      </c>
      <c r="C10" s="359">
        <v>1059</v>
      </c>
      <c r="D10" s="312">
        <v>1900</v>
      </c>
      <c r="E10" s="71"/>
      <c r="F10" s="71"/>
      <c r="G10" s="359">
        <f aca="true" t="shared" si="0" ref="G10:G16">C10+E10</f>
        <v>1059</v>
      </c>
      <c r="H10" s="71">
        <f aca="true" t="shared" si="1" ref="H10:H16">D10+F10</f>
        <v>1900</v>
      </c>
    </row>
    <row r="11" spans="1:8" ht="18" customHeight="1">
      <c r="A11" s="308" t="s">
        <v>44</v>
      </c>
      <c r="B11" s="309" t="s">
        <v>392</v>
      </c>
      <c r="C11" s="359">
        <v>296</v>
      </c>
      <c r="D11" s="312">
        <v>300</v>
      </c>
      <c r="E11" s="508">
        <v>675</v>
      </c>
      <c r="F11" s="508">
        <v>1000</v>
      </c>
      <c r="G11" s="359">
        <f t="shared" si="0"/>
        <v>971</v>
      </c>
      <c r="H11" s="71">
        <f t="shared" si="1"/>
        <v>1300</v>
      </c>
    </row>
    <row r="12" spans="1:8" ht="19.5" customHeight="1">
      <c r="A12" s="308" t="s">
        <v>45</v>
      </c>
      <c r="B12" s="309" t="s">
        <v>394</v>
      </c>
      <c r="C12" s="359">
        <v>297</v>
      </c>
      <c r="D12" s="312">
        <v>400</v>
      </c>
      <c r="E12" s="71"/>
      <c r="F12" s="71"/>
      <c r="G12" s="359">
        <f t="shared" si="0"/>
        <v>297</v>
      </c>
      <c r="H12" s="71">
        <f t="shared" si="1"/>
        <v>400</v>
      </c>
    </row>
    <row r="13" spans="1:8" ht="30">
      <c r="A13" s="308" t="s">
        <v>44</v>
      </c>
      <c r="B13" s="310" t="s">
        <v>393</v>
      </c>
      <c r="C13" s="359">
        <v>883</v>
      </c>
      <c r="D13" s="312">
        <v>1200</v>
      </c>
      <c r="E13" s="514">
        <v>500</v>
      </c>
      <c r="F13" s="514">
        <v>500</v>
      </c>
      <c r="G13" s="359">
        <f t="shared" si="0"/>
        <v>1383</v>
      </c>
      <c r="H13" s="71">
        <f t="shared" si="1"/>
        <v>1700</v>
      </c>
    </row>
    <row r="14" spans="1:8" s="70" customFormat="1" ht="30">
      <c r="A14" s="308" t="s">
        <v>45</v>
      </c>
      <c r="B14" s="310" t="s">
        <v>395</v>
      </c>
      <c r="C14" s="359">
        <v>1972</v>
      </c>
      <c r="D14" s="312">
        <v>2500</v>
      </c>
      <c r="E14" s="513"/>
      <c r="F14" s="513"/>
      <c r="G14" s="359">
        <f t="shared" si="0"/>
        <v>1972</v>
      </c>
      <c r="H14" s="71">
        <f t="shared" si="1"/>
        <v>2500</v>
      </c>
    </row>
    <row r="15" spans="1:8" s="70" customFormat="1" ht="30">
      <c r="A15" s="308" t="s">
        <v>44</v>
      </c>
      <c r="B15" s="310" t="s">
        <v>759</v>
      </c>
      <c r="C15" s="359"/>
      <c r="D15" s="515">
        <v>500</v>
      </c>
      <c r="E15" s="513"/>
      <c r="F15" s="513">
        <v>50</v>
      </c>
      <c r="G15" s="359"/>
      <c r="H15" s="71">
        <f t="shared" si="1"/>
        <v>550</v>
      </c>
    </row>
    <row r="16" spans="1:8" s="70" customFormat="1" ht="15">
      <c r="A16" s="308" t="s">
        <v>46</v>
      </c>
      <c r="B16" s="309" t="s">
        <v>47</v>
      </c>
      <c r="C16" s="359"/>
      <c r="D16" s="313"/>
      <c r="E16" s="71">
        <v>36</v>
      </c>
      <c r="F16" s="71">
        <v>40</v>
      </c>
      <c r="G16" s="359">
        <f t="shared" si="0"/>
        <v>36</v>
      </c>
      <c r="H16" s="71">
        <f t="shared" si="1"/>
        <v>40</v>
      </c>
    </row>
    <row r="17" spans="1:8" s="70" customFormat="1" ht="17.25" customHeight="1">
      <c r="A17" s="314"/>
      <c r="B17" s="315" t="s">
        <v>61</v>
      </c>
      <c r="C17" s="316">
        <f aca="true" t="shared" si="2" ref="C17:H17">SUM(C9:C16)</f>
        <v>4870</v>
      </c>
      <c r="D17" s="316">
        <f t="shared" si="2"/>
        <v>7350</v>
      </c>
      <c r="E17" s="316">
        <f>SUM(E9:E16)</f>
        <v>1379</v>
      </c>
      <c r="F17" s="316">
        <f>SUM(F9:F16)</f>
        <v>1760</v>
      </c>
      <c r="G17" s="316">
        <f t="shared" si="2"/>
        <v>6249</v>
      </c>
      <c r="H17" s="316">
        <f t="shared" si="2"/>
        <v>9110</v>
      </c>
    </row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</sheetData>
  <sheetProtection/>
  <mergeCells count="6">
    <mergeCell ref="C2:D2"/>
    <mergeCell ref="G7:H7"/>
    <mergeCell ref="A7:A8"/>
    <mergeCell ref="B7:B8"/>
    <mergeCell ref="C7:D7"/>
    <mergeCell ref="E7: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Milena</cp:lastModifiedBy>
  <cp:lastPrinted>2017-01-10T10:03:37Z</cp:lastPrinted>
  <dcterms:created xsi:type="dcterms:W3CDTF">1998-03-25T08:50:17Z</dcterms:created>
  <dcterms:modified xsi:type="dcterms:W3CDTF">2017-01-11T06:49:40Z</dcterms:modified>
  <cp:category/>
  <cp:version/>
  <cp:contentType/>
  <cp:contentStatus/>
</cp:coreProperties>
</file>